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78.2020_K1_OBHbyty_Čih\"/>
    </mc:Choice>
  </mc:AlternateContent>
  <bookViews>
    <workbookView xWindow="0" yWindow="0" windowWidth="28080" windowHeight="10605" activeTab="1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Pol'!$A$1:$W$134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G22" i="12"/>
  <c r="M22" i="12" s="1"/>
  <c r="M21" i="12" s="1"/>
  <c r="I22" i="12"/>
  <c r="I21" i="12" s="1"/>
  <c r="K22" i="12"/>
  <c r="K21" i="12" s="1"/>
  <c r="O22" i="12"/>
  <c r="O21" i="12" s="1"/>
  <c r="Q22" i="12"/>
  <c r="Q21" i="12" s="1"/>
  <c r="V22" i="12"/>
  <c r="V21" i="12" s="1"/>
  <c r="G25" i="12"/>
  <c r="G24" i="12" s="1"/>
  <c r="I51" i="1" s="1"/>
  <c r="I25" i="12"/>
  <c r="I24" i="12" s="1"/>
  <c r="K25" i="12"/>
  <c r="K24" i="12" s="1"/>
  <c r="O25" i="12"/>
  <c r="O24" i="12" s="1"/>
  <c r="Q25" i="12"/>
  <c r="Q24" i="12" s="1"/>
  <c r="V25" i="12"/>
  <c r="V24" i="12" s="1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I53" i="1" s="1"/>
  <c r="G39" i="12"/>
  <c r="M39" i="12" s="1"/>
  <c r="M38" i="12" s="1"/>
  <c r="I39" i="12"/>
  <c r="I38" i="12" s="1"/>
  <c r="K39" i="12"/>
  <c r="K38" i="12" s="1"/>
  <c r="O39" i="12"/>
  <c r="O38" i="12" s="1"/>
  <c r="Q39" i="12"/>
  <c r="Q38" i="12" s="1"/>
  <c r="V39" i="12"/>
  <c r="V38" i="12" s="1"/>
  <c r="G41" i="12"/>
  <c r="M41" i="12" s="1"/>
  <c r="M40" i="12" s="1"/>
  <c r="I41" i="12"/>
  <c r="I40" i="12" s="1"/>
  <c r="K41" i="12"/>
  <c r="K40" i="12" s="1"/>
  <c r="O41" i="12"/>
  <c r="O40" i="12" s="1"/>
  <c r="Q41" i="12"/>
  <c r="Q40" i="12" s="1"/>
  <c r="V41" i="12"/>
  <c r="V40" i="12" s="1"/>
  <c r="G45" i="12"/>
  <c r="M45" i="12" s="1"/>
  <c r="I45" i="12"/>
  <c r="K45" i="12"/>
  <c r="O45" i="12"/>
  <c r="Q45" i="12"/>
  <c r="V45" i="12"/>
  <c r="G46" i="12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M69" i="12" s="1"/>
  <c r="I69" i="12"/>
  <c r="K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7" i="12"/>
  <c r="G86" i="12" s="1"/>
  <c r="I59" i="1" s="1"/>
  <c r="I87" i="12"/>
  <c r="I86" i="12" s="1"/>
  <c r="K87" i="12"/>
  <c r="K86" i="12" s="1"/>
  <c r="O87" i="12"/>
  <c r="O86" i="12" s="1"/>
  <c r="Q87" i="12"/>
  <c r="Q86" i="12" s="1"/>
  <c r="V87" i="12"/>
  <c r="V86" i="12" s="1"/>
  <c r="G89" i="12"/>
  <c r="M89" i="12" s="1"/>
  <c r="I89" i="12"/>
  <c r="K89" i="12"/>
  <c r="O89" i="12"/>
  <c r="Q89" i="12"/>
  <c r="V89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4" i="12"/>
  <c r="M94" i="12" s="1"/>
  <c r="I94" i="12"/>
  <c r="K94" i="12"/>
  <c r="O94" i="12"/>
  <c r="Q94" i="12"/>
  <c r="V94" i="12"/>
  <c r="G96" i="12"/>
  <c r="M96" i="12" s="1"/>
  <c r="I96" i="12"/>
  <c r="K96" i="12"/>
  <c r="O96" i="12"/>
  <c r="Q96" i="12"/>
  <c r="V96" i="12"/>
  <c r="G98" i="12"/>
  <c r="I98" i="12"/>
  <c r="K98" i="12"/>
  <c r="O98" i="12"/>
  <c r="Q98" i="12"/>
  <c r="V98" i="12"/>
  <c r="G100" i="12"/>
  <c r="M100" i="12" s="1"/>
  <c r="I100" i="12"/>
  <c r="K100" i="12"/>
  <c r="O100" i="12"/>
  <c r="Q100" i="12"/>
  <c r="V100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5" i="12"/>
  <c r="M105" i="12" s="1"/>
  <c r="I105" i="12"/>
  <c r="K105" i="12"/>
  <c r="O105" i="12"/>
  <c r="Q105" i="12"/>
  <c r="V105" i="12"/>
  <c r="G107" i="12"/>
  <c r="M107" i="12" s="1"/>
  <c r="I107" i="12"/>
  <c r="K107" i="12"/>
  <c r="O107" i="12"/>
  <c r="Q107" i="12"/>
  <c r="V107" i="12"/>
  <c r="V106" i="12" s="1"/>
  <c r="G109" i="12"/>
  <c r="M109" i="12" s="1"/>
  <c r="I109" i="12"/>
  <c r="K109" i="12"/>
  <c r="O109" i="12"/>
  <c r="Q109" i="12"/>
  <c r="V109" i="12"/>
  <c r="V110" i="12"/>
  <c r="G111" i="12"/>
  <c r="M111" i="12" s="1"/>
  <c r="M110" i="12" s="1"/>
  <c r="I111" i="12"/>
  <c r="I110" i="12" s="1"/>
  <c r="K111" i="12"/>
  <c r="K110" i="12" s="1"/>
  <c r="O111" i="12"/>
  <c r="O110" i="12" s="1"/>
  <c r="Q111" i="12"/>
  <c r="Q110" i="12" s="1"/>
  <c r="V111" i="12"/>
  <c r="G113" i="12"/>
  <c r="M113" i="12" s="1"/>
  <c r="I113" i="12"/>
  <c r="K113" i="12"/>
  <c r="O113" i="12"/>
  <c r="Q113" i="12"/>
  <c r="V113" i="12"/>
  <c r="G114" i="12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AF124" i="12"/>
  <c r="I20" i="1"/>
  <c r="K88" i="12" l="1"/>
  <c r="Q119" i="12"/>
  <c r="M25" i="12"/>
  <c r="M24" i="12" s="1"/>
  <c r="G44" i="12"/>
  <c r="I55" i="1" s="1"/>
  <c r="K97" i="12"/>
  <c r="K106" i="12"/>
  <c r="Q51" i="12"/>
  <c r="I112" i="12"/>
  <c r="I119" i="12"/>
  <c r="K112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19" i="12"/>
  <c r="Q112" i="12"/>
  <c r="G41" i="1"/>
  <c r="G39" i="1"/>
  <c r="G42" i="1" s="1"/>
  <c r="G25" i="1" s="1"/>
  <c r="A25" i="1" s="1"/>
  <c r="A26" i="1" s="1"/>
  <c r="G26" i="1" s="1"/>
  <c r="K119" i="12"/>
  <c r="G110" i="12"/>
  <c r="I63" i="1" s="1"/>
  <c r="I18" i="1" s="1"/>
  <c r="V97" i="12"/>
  <c r="V88" i="12"/>
  <c r="O68" i="12"/>
  <c r="I51" i="12"/>
  <c r="O51" i="12"/>
  <c r="O8" i="12"/>
  <c r="G40" i="1"/>
  <c r="V119" i="12"/>
  <c r="V112" i="12"/>
  <c r="M106" i="12"/>
  <c r="G97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2" i="12"/>
  <c r="G112" i="12"/>
  <c r="I64" i="1" s="1"/>
  <c r="Q106" i="12"/>
  <c r="I106" i="12"/>
  <c r="O106" i="12"/>
  <c r="Q97" i="12"/>
  <c r="I97" i="12"/>
  <c r="O97" i="12"/>
  <c r="Q88" i="12"/>
  <c r="I88" i="12"/>
  <c r="O88" i="12"/>
  <c r="V68" i="12"/>
  <c r="K63" i="12"/>
  <c r="V51" i="12"/>
  <c r="V44" i="12"/>
  <c r="K26" i="12"/>
  <c r="Q26" i="12"/>
  <c r="I26" i="12"/>
  <c r="G8" i="12"/>
  <c r="Q8" i="12"/>
  <c r="M88" i="12"/>
  <c r="M119" i="12"/>
  <c r="AE124" i="12"/>
  <c r="G119" i="12"/>
  <c r="I65" i="1" s="1"/>
  <c r="I19" i="1" s="1"/>
  <c r="M114" i="12"/>
  <c r="M112" i="12" s="1"/>
  <c r="G106" i="12"/>
  <c r="I62" i="1" s="1"/>
  <c r="M98" i="12"/>
  <c r="M97" i="12" s="1"/>
  <c r="G88" i="12"/>
  <c r="I60" i="1" s="1"/>
  <c r="M87" i="12"/>
  <c r="M86" i="12" s="1"/>
  <c r="M64" i="12"/>
  <c r="M63" i="12" s="1"/>
  <c r="M52" i="12"/>
  <c r="M51" i="12" s="1"/>
  <c r="M29" i="12"/>
  <c r="M26" i="12" s="1"/>
  <c r="M17" i="12"/>
  <c r="M8" i="12" s="1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4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56" i="1"/>
  <c r="J66" i="1" l="1"/>
  <c r="J40" i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<sst xmlns="http://schemas.openxmlformats.org/spreadsheetml/2006/main" count="752" uniqueCount="320">
  <si>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</si>
  <si>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</si>
  <si>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</si>
  <si>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</si>
  <si>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</si>
  <si>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</si>
  <si>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</si>
  <si>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</si>
  <si>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</si>
  <si>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</si>
  <si>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</si>
  <si>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</si>
  <si>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</si>
  <si>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</si>
  <si>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</si>
  <si>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</si>
  <si>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</si>
  <si>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</si>
  <si>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</si>
  <si>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</si>
  <si>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</si>
  <si>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</si>
  <si>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</si>
  <si>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</si>
  <si>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</si>
  <si>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</si>
  <si>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</si>
  <si>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</si>
  <si>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</si>
  <si>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</si>
  <si>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</si>
  <si>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</si>
  <si>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</si>
  <si>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</si>
  <si>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</si>
  <si>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</si>
  <si>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</si>
  <si>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</si>
  <si>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</si>
  <si>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</si>
  <si>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</si>
  <si>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</si>
  <si>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</si>
  <si>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</si>
  <si>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</si>
  <si>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</si>
  <si>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</si>
  <si>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</si>
  <si>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</si>
  <si>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</si>
  <si>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</si>
  <si>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</si>
  <si>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</si>
  <si>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</si>
  <si>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</si>
  <si>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</si>
  <si>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</si>
  <si>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</si>
  <si>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</si>
  <si>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</si>
  <si>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</si>
  <si>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</si>
  <si>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</si>
  <si>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</si>
  <si>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</si>
  <si>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</si>
  <si>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</si>
  <si>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</si>
  <si>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</si>
  <si>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</si>
  <si>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</si>
  <si>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</si>
  <si>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</si>
  <si>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</si>
  <si>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</si>
  <si>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</si>
  <si>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</si>
  <si>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</si>
  <si>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</si>
  <si>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</si>
  <si>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</si>
  <si>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</si>
  <si>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</si>
  <si>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</si>
  <si>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</si>
  <si>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</si>
  <si>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</si>
  <si>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</si>
  <si>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</si>
  <si>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</si>
  <si>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</si>
  <si>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</si>
  <si>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</si>
  <si>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</si>
  <si>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</si>
  <si>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</si>
  <si>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</si>
  <si>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</si>
  <si>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</si>
  <si>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</si>
  <si>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</si>
  <si>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</si>
  <si>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</si>
  <si>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</si>
  <si>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</si>
  <si>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</si>
  <si>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</si>
  <si>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</si>
  <si>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</si>
  <si>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</si>
  <si>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</si>
  <si>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</si>
  <si>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</si>
  <si>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</si>
  <si>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</si>
  <si>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</si>
  <si>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</si>
  <si>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</si>
  <si>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</si>
  <si>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</si>
  <si>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</si>
  <si>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</si>
  <si>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</si>
  <si>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</si>
  <si>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</si>
  <si>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</si>
  <si>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</si>
  <si>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</si>
  <si>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</si>
  <si>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</si>
  <si>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</si>
  <si>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</si>
  <si>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</si>
  <si>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</si>
  <si>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</si>
  <si>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</si>
  <si>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</si>
  <si>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</si>
  <si>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</si>
  <si>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</si>
  <si>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</si>
  <si>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</si>
  <si>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</si>
  <si>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</si>
  <si>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</si>
  <si>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</si>
  <si>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</si>
  <si>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</si>
  <si>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</si>
  <si>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</si>
  <si>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</si>
  <si>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</si>
  <si>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</si>
  <si>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</si>
  <si>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</si>
  <si>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</si>
  <si>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</si>
  <si>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</si>
  <si>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</si>
  <si>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</si>
  <si>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</si>
  <si>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</si>
  <si>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</si>
  <si>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</si>
  <si>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</si>
  <si>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</si>
  <si>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</si>
  <si>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</si>
  <si>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</si>
  <si>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</si>
  <si>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</si>
  <si>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</si>
  <si>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</si>
  <si>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</si>
  <si>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</si>
  <si>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</si>
  <si>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</si>
  <si>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</si>
  <si>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</si>
  <si>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</si>
  <si>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</si>
  <si>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</si>
  <si>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</si>
  <si>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</si>
  <si>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</si>
  <si>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</si>
  <si>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</si>
  <si>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</si>
  <si>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</si>
  <si>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</si>
  <si>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</si>
  <si>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</si>
  <si>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</si>
  <si>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</si>
  <si>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</si>
  <si>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</si>
  <si>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</si>
  <si>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</si>
  <si>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</si>
  <si>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</si>
  <si>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</si>
  <si>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</si>
  <si>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</si>
  <si>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</si>
  <si>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</si>
  <si>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</si>
  <si>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</si>
  <si>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</si>
  <si>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</si>
  <si>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</si>
  <si>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</si>
  <si>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</si>
  <si>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</si>
  <si>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</si>
  <si>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</si>
  <si>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</si>
  <si>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</si>
  <si>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</si>
  <si>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</si>
  <si>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</si>
  <si>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</si>
  <si>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</si>
  <si>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</si>
  <si>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</si>
  <si>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</si>
  <si>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</si>
  <si>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</si>
  <si>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</si>
  <si>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</si>
  <si>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</si>
  <si>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</si>
  <si>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</si>
  <si>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</si>
  <si>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</si>
  <si>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</si>
  <si>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</si>
  <si>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</si>
  <si>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</si>
  <si>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</si>
  <si>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</si>
  <si>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</si>
  <si>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</si>
  <si>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</si>
  <si>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</si>
  <si>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</si>
  <si>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</si>
  <si>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</si>
  <si>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</si>
  <si>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</si>
  <si>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</si>
  <si>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</si>
  <si>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</si>
  <si>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</si>
  <si>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</si>
  <si>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</si>
  <si>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</si>
  <si>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</si>
  <si>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</si>
  <si>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</si>
  <si>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</si>
  <si>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</si>
  <si>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</si>
  <si>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781471107</t>
  </si>
  <si>
    <t>781491001</t>
  </si>
  <si>
    <t>Montáž lišt k obkladům, rohových, koutových i dilatačních</t>
  </si>
  <si>
    <t>59782420</t>
  </si>
  <si>
    <t>SPCM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</si>
  <si>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</si>
  <si>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</si>
  <si>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</si>
  <si>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</si>
  <si>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</si>
  <si>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</si>
  <si>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</si>
  <si>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</si>
  <si>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</si>
  <si>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</si>
  <si>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</si>
  <si>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</si>
  <si>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</si>
  <si>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</si>
  <si>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</si>
  <si>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</si>
  <si>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</si>
  <si>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</si>
  <si>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</si>
  <si>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</si>
  <si>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</si>
  <si>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</si>
  <si>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</si>
  <si>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</si>
  <si>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</si>
  <si>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</si>
  <si>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</si>
  <si>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</si>
  <si>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</si>
  <si>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</si>
  <si>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</si>
  <si>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</si>
  <si>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</si>
  <si>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</si>
  <si>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</si>
  <si>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</si>
  <si>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</si>
  <si>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</si>
  <si>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</si>
  <si>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</si>
  <si>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>Malba  bílá, bez penetrace, 2 x</t>
  </si>
  <si>
    <t>Nohy k vaně</t>
  </si>
  <si>
    <t>WC KOMBI, duální splachování</t>
  </si>
  <si>
    <t>D+M Revizní dvířka  do  SDK příčky, 650x900 mm</t>
  </si>
  <si>
    <t>8+4</t>
  </si>
  <si>
    <t>4+8</t>
  </si>
  <si>
    <t>24+4</t>
  </si>
  <si>
    <t>28*1,1</t>
  </si>
  <si>
    <t>Obklad vnitř.stěn,keram.režný,hladký, MC, 40x25 cm</t>
  </si>
  <si>
    <t xml:space="preserve">Obkládačka pórov. 400x250x6,8 </t>
  </si>
  <si>
    <t>Revize, vč.vyřazovacího protokolu PS</t>
  </si>
  <si>
    <t>Rozpočet Volgogradská 161/2384</t>
  </si>
  <si>
    <t>Rozpočet Volgogradská 161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</si>
</sst>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33" zoomScaleNormal="100" zoomScaleSheetLayoutView="75" workbookViewId="0">
      <selection activeCell="M12" sqref="M1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195" t="s">
        <v>4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 x14ac:dyDescent="0.2">
      <c r="A2" s="3"/>
      <c r="B2" s="80" t="s">
        <v>24</v>
      </c>
      <c r="C2" s="81"/>
      <c r="D2" s="82" t="s">
        <v>50</v>
      </c>
      <c r="E2" s="204" t="s">
        <v>51</v>
      </c>
      <c r="F2" s="205"/>
      <c r="G2" s="205"/>
      <c r="H2" s="205"/>
      <c r="I2" s="205"/>
      <c r="J2" s="206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07" t="s">
        <v>46</v>
      </c>
      <c r="F3" s="208"/>
      <c r="G3" s="208"/>
      <c r="H3" s="208"/>
      <c r="I3" s="208"/>
      <c r="J3" s="209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319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11"/>
      <c r="E11" s="211"/>
      <c r="F11" s="211"/>
      <c r="G11" s="211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10"/>
      <c r="F15" s="210"/>
      <c r="G15" s="212"/>
      <c r="H15" s="212"/>
      <c r="I15" s="212" t="s">
        <v>31</v>
      </c>
      <c r="J15" s="213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1"/>
      <c r="F16" s="202"/>
      <c r="G16" s="201"/>
      <c r="H16" s="202"/>
      <c r="I16" s="201">
        <f>SUMIF(F49:F65,A16,I49:I65)+SUMIF(F49:F65,"PSU",I49:I65)</f>
        <v>0</v>
      </c>
      <c r="J16" s="203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1"/>
      <c r="F17" s="202"/>
      <c r="G17" s="201"/>
      <c r="H17" s="202"/>
      <c r="I17" s="201">
        <f>SUMIF(F49:F65,A17,I49:I65)</f>
        <v>0</v>
      </c>
      <c r="J17" s="203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1"/>
      <c r="F18" s="202"/>
      <c r="G18" s="201"/>
      <c r="H18" s="202"/>
      <c r="I18" s="201">
        <f>SUMIF(F49:F65,A18,I49:I65)</f>
        <v>0</v>
      </c>
      <c r="J18" s="203"/>
    </row>
    <row r="19" spans="1:10" ht="23.25" customHeight="1" x14ac:dyDescent="0.2">
      <c r="A19" s="141" t="s">
        <v>90</v>
      </c>
      <c r="B19" s="57" t="s">
        <v>29</v>
      </c>
      <c r="C19" s="58"/>
      <c r="D19" s="59"/>
      <c r="E19" s="201"/>
      <c r="F19" s="202"/>
      <c r="G19" s="201"/>
      <c r="H19" s="202"/>
      <c r="I19" s="201">
        <f>SUMIF(F49:F65,A19,I49:I65)</f>
        <v>0</v>
      </c>
      <c r="J19" s="203"/>
    </row>
    <row r="20" spans="1:10" ht="23.25" customHeight="1" x14ac:dyDescent="0.2">
      <c r="A20" s="141" t="s">
        <v>91</v>
      </c>
      <c r="B20" s="57" t="s">
        <v>30</v>
      </c>
      <c r="C20" s="58"/>
      <c r="D20" s="59"/>
      <c r="E20" s="201"/>
      <c r="F20" s="202"/>
      <c r="G20" s="201"/>
      <c r="H20" s="202"/>
      <c r="I20" s="201">
        <f>SUMIF(F49:F65,A20,I49:I65)</f>
        <v>0</v>
      </c>
      <c r="J20" s="203"/>
    </row>
    <row r="21" spans="1:10" ht="23.25" customHeight="1" x14ac:dyDescent="0.2">
      <c r="A21" s="3"/>
      <c r="B21" s="74" t="s">
        <v>31</v>
      </c>
      <c r="C21" s="75"/>
      <c r="D21" s="76"/>
      <c r="E21" s="214"/>
      <c r="F21" s="215"/>
      <c r="G21" s="214"/>
      <c r="H21" s="215"/>
      <c r="I21" s="214">
        <f>SUM(I16:J20)</f>
        <v>0</v>
      </c>
      <c r="J21" s="226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24">
        <f>ZakladDPHSniVypocet</f>
        <v>0</v>
      </c>
      <c r="H23" s="225"/>
      <c r="I23" s="225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2">
        <f>IF(A24&gt;50, ROUNDUP(A23, 0), ROUNDDOWN(A23, 0))</f>
        <v>0</v>
      </c>
      <c r="H24" s="223"/>
      <c r="I24" s="223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24">
        <f>ZakladDPHZaklVypocet</f>
        <v>0</v>
      </c>
      <c r="H25" s="225"/>
      <c r="I25" s="225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198">
        <f>IF(A26&gt;50, ROUNDUP(A25, 0), ROUNDDOWN(A25, 0))</f>
        <v>0</v>
      </c>
      <c r="H26" s="199"/>
      <c r="I26" s="199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0">
        <f>CenaCelkem-(ZakladDPHSni+DPHSni+ZakladDPHZakl+DPHZakl)</f>
        <v>0</v>
      </c>
      <c r="H27" s="200"/>
      <c r="I27" s="200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28">
        <f>ZakladDPHSniVypocet+ZakladDPHZaklVypocet</f>
        <v>0</v>
      </c>
      <c r="H28" s="228"/>
      <c r="I28" s="228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7">
        <f>IF(A29&gt;50, ROUNDUP(A27, 0), ROUNDDOWN(A27, 0))</f>
        <v>0</v>
      </c>
      <c r="H29" s="227"/>
      <c r="I29" s="227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44148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21" t="s">
        <v>2</v>
      </c>
      <c r="E35" s="221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229"/>
      <c r="D39" s="230"/>
      <c r="E39" s="230"/>
      <c r="F39" s="105">
        <f>'01 02 Pol'!AE124</f>
        <v>0</v>
      </c>
      <c r="G39" s="106">
        <f>'01 02 Pol'!AF124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31" t="s">
        <v>46</v>
      </c>
      <c r="D40" s="232"/>
      <c r="E40" s="232"/>
      <c r="F40" s="110">
        <f>'01 02 Pol'!AE124</f>
        <v>0</v>
      </c>
      <c r="G40" s="111">
        <f>'01 02 Pol'!AF124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29" t="s">
        <v>44</v>
      </c>
      <c r="D41" s="230"/>
      <c r="E41" s="230"/>
      <c r="F41" s="114">
        <f>'01 02 Pol'!AE124</f>
        <v>0</v>
      </c>
      <c r="G41" s="107">
        <f>'01 02 Pol'!AF124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33" t="s">
        <v>53</v>
      </c>
      <c r="C42" s="234"/>
      <c r="D42" s="234"/>
      <c r="E42" s="235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236" t="s">
        <v>58</v>
      </c>
      <c r="D49" s="237"/>
      <c r="E49" s="237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59</v>
      </c>
      <c r="C50" s="236" t="s">
        <v>60</v>
      </c>
      <c r="D50" s="237"/>
      <c r="E50" s="237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61</v>
      </c>
      <c r="C51" s="236" t="s">
        <v>62</v>
      </c>
      <c r="D51" s="237"/>
      <c r="E51" s="237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63</v>
      </c>
      <c r="C52" s="236" t="s">
        <v>64</v>
      </c>
      <c r="D52" s="237"/>
      <c r="E52" s="237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65</v>
      </c>
      <c r="C53" s="236" t="s">
        <v>66</v>
      </c>
      <c r="D53" s="237"/>
      <c r="E53" s="237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67</v>
      </c>
      <c r="C54" s="236" t="s">
        <v>68</v>
      </c>
      <c r="D54" s="237"/>
      <c r="E54" s="237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69</v>
      </c>
      <c r="C55" s="236" t="s">
        <v>70</v>
      </c>
      <c r="D55" s="237"/>
      <c r="E55" s="237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71</v>
      </c>
      <c r="C56" s="236" t="s">
        <v>72</v>
      </c>
      <c r="D56" s="237"/>
      <c r="E56" s="237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73</v>
      </c>
      <c r="C57" s="236" t="s">
        <v>74</v>
      </c>
      <c r="D57" s="237"/>
      <c r="E57" s="237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75</v>
      </c>
      <c r="C58" s="236" t="s">
        <v>76</v>
      </c>
      <c r="D58" s="237"/>
      <c r="E58" s="237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77</v>
      </c>
      <c r="C59" s="236" t="s">
        <v>78</v>
      </c>
      <c r="D59" s="237"/>
      <c r="E59" s="237"/>
      <c r="F59" s="137" t="s">
        <v>27</v>
      </c>
      <c r="G59" s="138"/>
      <c r="H59" s="138"/>
      <c r="I59" s="138">
        <f>'01 02 Pol'!G86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79</v>
      </c>
      <c r="C60" s="236" t="s">
        <v>80</v>
      </c>
      <c r="D60" s="237"/>
      <c r="E60" s="237"/>
      <c r="F60" s="137" t="s">
        <v>27</v>
      </c>
      <c r="G60" s="138"/>
      <c r="H60" s="138"/>
      <c r="I60" s="138">
        <f>'01 02 Pol'!G88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81</v>
      </c>
      <c r="C61" s="236" t="s">
        <v>82</v>
      </c>
      <c r="D61" s="237"/>
      <c r="E61" s="237"/>
      <c r="F61" s="137" t="s">
        <v>27</v>
      </c>
      <c r="G61" s="138"/>
      <c r="H61" s="138"/>
      <c r="I61" s="138">
        <f>'01 02 Pol'!G97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83</v>
      </c>
      <c r="C62" s="236" t="s">
        <v>84</v>
      </c>
      <c r="D62" s="237"/>
      <c r="E62" s="237"/>
      <c r="F62" s="137" t="s">
        <v>27</v>
      </c>
      <c r="G62" s="138"/>
      <c r="H62" s="138"/>
      <c r="I62" s="138">
        <f>'01 02 Pol'!G106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85</v>
      </c>
      <c r="C63" s="236" t="s">
        <v>86</v>
      </c>
      <c r="D63" s="237"/>
      <c r="E63" s="237"/>
      <c r="F63" s="137" t="s">
        <v>28</v>
      </c>
      <c r="G63" s="138"/>
      <c r="H63" s="138"/>
      <c r="I63" s="138">
        <f>'01 02 Pol'!G110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87</v>
      </c>
      <c r="C64" s="236" t="s">
        <v>88</v>
      </c>
      <c r="D64" s="237"/>
      <c r="E64" s="237"/>
      <c r="F64" s="137" t="s">
        <v>89</v>
      </c>
      <c r="G64" s="138"/>
      <c r="H64" s="138"/>
      <c r="I64" s="138">
        <f>'01 02 Pol'!G112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90</v>
      </c>
      <c r="C65" s="236" t="s">
        <v>29</v>
      </c>
      <c r="D65" s="237"/>
      <c r="E65" s="237"/>
      <c r="F65" s="137" t="s">
        <v>90</v>
      </c>
      <c r="G65" s="138"/>
      <c r="H65" s="138"/>
      <c r="I65" s="138">
        <f>'01 02 Pol'!G119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workbookViewId="0">
      <pane ySplit="7" topLeftCell="A74" activePane="bottomLeft" state="frozen"/>
      <selection pane="bottomLeft" activeCell="C29" sqref="C29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92</v>
      </c>
    </row>
    <row r="2" spans="1:60" ht="24.95" customHeight="1" x14ac:dyDescent="0.2">
      <c r="A2" s="143" t="s">
        <v>8</v>
      </c>
      <c r="B2" s="77" t="s">
        <v>50</v>
      </c>
      <c r="C2" s="255" t="s">
        <v>51</v>
      </c>
      <c r="D2" s="256"/>
      <c r="E2" s="256"/>
      <c r="F2" s="256"/>
      <c r="G2" s="257"/>
      <c r="AG2" t="s">
        <v>93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93</v>
      </c>
      <c r="AG3" t="s">
        <v>94</v>
      </c>
    </row>
    <row r="4" spans="1:60" ht="24.95" customHeight="1" x14ac:dyDescent="0.2">
      <c r="A4" s="144" t="s">
        <v>10</v>
      </c>
      <c r="B4" s="145" t="s">
        <v>43</v>
      </c>
      <c r="C4" s="258" t="s">
        <v>318</v>
      </c>
      <c r="D4" s="259"/>
      <c r="E4" s="259"/>
      <c r="F4" s="259"/>
      <c r="G4" s="260"/>
      <c r="AG4" t="s">
        <v>95</v>
      </c>
    </row>
    <row r="5" spans="1:60" x14ac:dyDescent="0.2">
      <c r="D5" s="142"/>
    </row>
    <row r="6" spans="1:60" ht="38.25" x14ac:dyDescent="0.2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117</v>
      </c>
    </row>
    <row r="9" spans="1:60" ht="22.5" outlineLevel="1" x14ac:dyDescent="0.2">
      <c r="A9" s="172">
        <v>1</v>
      </c>
      <c r="B9" s="173" t="s">
        <v>118</v>
      </c>
      <c r="C9" s="187" t="s">
        <v>119</v>
      </c>
      <c r="D9" s="174" t="s">
        <v>120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121</v>
      </c>
      <c r="T9" s="161" t="s">
        <v>121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123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124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125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124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126</v>
      </c>
      <c r="C12" s="187" t="s">
        <v>127</v>
      </c>
      <c r="D12" s="174" t="s">
        <v>120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121</v>
      </c>
      <c r="T12" s="161" t="s">
        <v>121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129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124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130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124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131</v>
      </c>
      <c r="C15" s="187" t="s">
        <v>132</v>
      </c>
      <c r="D15" s="174" t="s">
        <v>120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133</v>
      </c>
      <c r="T15" s="161" t="s">
        <v>134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122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135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124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136</v>
      </c>
      <c r="C17" s="187" t="s">
        <v>137</v>
      </c>
      <c r="D17" s="174" t="s">
        <v>120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121</v>
      </c>
      <c r="T17" s="161" t="s">
        <v>121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122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138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124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139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124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140</v>
      </c>
      <c r="C20" s="189" t="s">
        <v>141</v>
      </c>
      <c r="D20" s="180" t="s">
        <v>142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121</v>
      </c>
      <c r="T20" s="161" t="s">
        <v>121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122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116</v>
      </c>
      <c r="B21" s="167" t="s">
        <v>59</v>
      </c>
      <c r="C21" s="186" t="s">
        <v>60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117</v>
      </c>
    </row>
    <row r="22" spans="1:60" outlineLevel="1" x14ac:dyDescent="0.2">
      <c r="A22" s="172">
        <v>6</v>
      </c>
      <c r="B22" s="173" t="s">
        <v>143</v>
      </c>
      <c r="C22" s="187" t="s">
        <v>144</v>
      </c>
      <c r="D22" s="174" t="s">
        <v>120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121</v>
      </c>
      <c r="T22" s="161" t="s">
        <v>121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122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145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124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116</v>
      </c>
      <c r="B24" s="167" t="s">
        <v>61</v>
      </c>
      <c r="C24" s="186" t="s">
        <v>62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117</v>
      </c>
    </row>
    <row r="25" spans="1:60" outlineLevel="1" x14ac:dyDescent="0.2">
      <c r="A25" s="178">
        <v>7</v>
      </c>
      <c r="B25" s="179" t="s">
        <v>146</v>
      </c>
      <c r="C25" s="189" t="s">
        <v>147</v>
      </c>
      <c r="D25" s="180" t="s">
        <v>120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121</v>
      </c>
      <c r="T25" s="161" t="s">
        <v>121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122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116</v>
      </c>
      <c r="B26" s="167" t="s">
        <v>63</v>
      </c>
      <c r="C26" s="186" t="s">
        <v>64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0.96</v>
      </c>
      <c r="R26" s="165"/>
      <c r="S26" s="165"/>
      <c r="T26" s="165"/>
      <c r="U26" s="165"/>
      <c r="V26" s="165">
        <f>SUM(V27:V37)</f>
        <v>15.34</v>
      </c>
      <c r="W26" s="165"/>
      <c r="AG26" t="s">
        <v>117</v>
      </c>
    </row>
    <row r="27" spans="1:60" outlineLevel="1" x14ac:dyDescent="0.2">
      <c r="A27" s="172">
        <v>8</v>
      </c>
      <c r="B27" s="173" t="s">
        <v>148</v>
      </c>
      <c r="C27" s="187" t="s">
        <v>149</v>
      </c>
      <c r="D27" s="174" t="s">
        <v>120</v>
      </c>
      <c r="E27" s="175">
        <v>12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121</v>
      </c>
      <c r="T27" s="161" t="s">
        <v>121</v>
      </c>
      <c r="U27" s="161">
        <v>0.308</v>
      </c>
      <c r="V27" s="161">
        <f>ROUND(E27*U27,2)</f>
        <v>3.7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122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311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124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150</v>
      </c>
      <c r="C29" s="189" t="s">
        <v>151</v>
      </c>
      <c r="D29" s="180" t="s">
        <v>120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121</v>
      </c>
      <c r="T29" s="161" t="s">
        <v>121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122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152</v>
      </c>
      <c r="C30" s="189" t="s">
        <v>153</v>
      </c>
      <c r="D30" s="180" t="s">
        <v>154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121</v>
      </c>
      <c r="T30" s="161" t="s">
        <v>121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122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11</v>
      </c>
      <c r="B31" s="173" t="s">
        <v>155</v>
      </c>
      <c r="C31" s="187" t="s">
        <v>156</v>
      </c>
      <c r="D31" s="174" t="s">
        <v>120</v>
      </c>
      <c r="E31" s="175">
        <v>12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0.82</v>
      </c>
      <c r="R31" s="161"/>
      <c r="S31" s="161" t="s">
        <v>121</v>
      </c>
      <c r="T31" s="161" t="s">
        <v>121</v>
      </c>
      <c r="U31" s="161">
        <v>0.3</v>
      </c>
      <c r="V31" s="161">
        <f>ROUND(E31*U31,2)</f>
        <v>3.6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122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312</v>
      </c>
      <c r="D32" s="163"/>
      <c r="E32" s="164">
        <v>12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124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12</v>
      </c>
      <c r="B33" s="179" t="s">
        <v>157</v>
      </c>
      <c r="C33" s="189" t="s">
        <v>158</v>
      </c>
      <c r="D33" s="180" t="s">
        <v>142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159</v>
      </c>
      <c r="T33" s="161" t="s">
        <v>160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122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13</v>
      </c>
      <c r="B34" s="179" t="s">
        <v>161</v>
      </c>
      <c r="C34" s="189" t="s">
        <v>162</v>
      </c>
      <c r="D34" s="180" t="s">
        <v>163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159</v>
      </c>
      <c r="T34" s="161" t="s">
        <v>160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122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14</v>
      </c>
      <c r="B35" s="179" t="s">
        <v>164</v>
      </c>
      <c r="C35" s="189" t="s">
        <v>165</v>
      </c>
      <c r="D35" s="180" t="s">
        <v>163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159</v>
      </c>
      <c r="T35" s="161" t="s">
        <v>166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122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8">
        <v>15</v>
      </c>
      <c r="B36" s="179" t="s">
        <v>167</v>
      </c>
      <c r="C36" s="189" t="s">
        <v>310</v>
      </c>
      <c r="D36" s="180" t="s">
        <v>142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159</v>
      </c>
      <c r="T36" s="161" t="s">
        <v>160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128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8">
        <v>16</v>
      </c>
      <c r="B37" s="179" t="s">
        <v>168</v>
      </c>
      <c r="C37" s="189" t="s">
        <v>169</v>
      </c>
      <c r="D37" s="180" t="s">
        <v>142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159</v>
      </c>
      <c r="T37" s="161" t="s">
        <v>166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122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116</v>
      </c>
      <c r="B38" s="167" t="s">
        <v>65</v>
      </c>
      <c r="C38" s="186" t="s">
        <v>66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117</v>
      </c>
    </row>
    <row r="39" spans="1:60" outlineLevel="1" x14ac:dyDescent="0.2">
      <c r="A39" s="178">
        <v>17</v>
      </c>
      <c r="B39" s="179" t="s">
        <v>170</v>
      </c>
      <c r="C39" s="189" t="s">
        <v>171</v>
      </c>
      <c r="D39" s="180" t="s">
        <v>172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121</v>
      </c>
      <c r="T39" s="161" t="s">
        <v>121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173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116</v>
      </c>
      <c r="B40" s="167" t="s">
        <v>67</v>
      </c>
      <c r="C40" s="186" t="s">
        <v>68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117</v>
      </c>
    </row>
    <row r="41" spans="1:60" ht="22.5" outlineLevel="1" x14ac:dyDescent="0.2">
      <c r="A41" s="172">
        <v>18</v>
      </c>
      <c r="B41" s="173" t="s">
        <v>174</v>
      </c>
      <c r="C41" s="187" t="s">
        <v>175</v>
      </c>
      <c r="D41" s="174" t="s">
        <v>120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121</v>
      </c>
      <c r="T41" s="161" t="s">
        <v>121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176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177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124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178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124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6" t="s">
        <v>116</v>
      </c>
      <c r="B44" s="167" t="s">
        <v>69</v>
      </c>
      <c r="C44" s="186" t="s">
        <v>70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117</v>
      </c>
    </row>
    <row r="45" spans="1:60" outlineLevel="1" x14ac:dyDescent="0.2">
      <c r="A45" s="178">
        <v>19</v>
      </c>
      <c r="B45" s="179" t="s">
        <v>179</v>
      </c>
      <c r="C45" s="189" t="s">
        <v>180</v>
      </c>
      <c r="D45" s="180" t="s">
        <v>154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121</v>
      </c>
      <c r="T45" s="161" t="s">
        <v>121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181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20</v>
      </c>
      <c r="B46" s="179" t="s">
        <v>182</v>
      </c>
      <c r="C46" s="189" t="s">
        <v>183</v>
      </c>
      <c r="D46" s="180" t="s">
        <v>154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121</v>
      </c>
      <c r="T46" s="161" t="s">
        <v>121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181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21</v>
      </c>
      <c r="B47" s="179" t="s">
        <v>184</v>
      </c>
      <c r="C47" s="189" t="s">
        <v>185</v>
      </c>
      <c r="D47" s="180" t="s">
        <v>154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121</v>
      </c>
      <c r="T47" s="161" t="s">
        <v>121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128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22</v>
      </c>
      <c r="B48" s="179" t="s">
        <v>186</v>
      </c>
      <c r="C48" s="189" t="s">
        <v>187</v>
      </c>
      <c r="D48" s="180" t="s">
        <v>142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121</v>
      </c>
      <c r="T48" s="161" t="s">
        <v>121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181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23</v>
      </c>
      <c r="B49" s="173" t="s">
        <v>188</v>
      </c>
      <c r="C49" s="187" t="s">
        <v>189</v>
      </c>
      <c r="D49" s="174" t="s">
        <v>142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159</v>
      </c>
      <c r="T49" s="161" t="s">
        <v>160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128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>
        <v>24</v>
      </c>
      <c r="B50" s="159" t="s">
        <v>190</v>
      </c>
      <c r="C50" s="190" t="s">
        <v>191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121</v>
      </c>
      <c r="T50" s="161" t="s">
        <v>121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192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66" t="s">
        <v>116</v>
      </c>
      <c r="B51" s="167" t="s">
        <v>71</v>
      </c>
      <c r="C51" s="186" t="s">
        <v>72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117</v>
      </c>
    </row>
    <row r="52" spans="1:60" outlineLevel="1" x14ac:dyDescent="0.2">
      <c r="A52" s="178">
        <v>25</v>
      </c>
      <c r="B52" s="179" t="s">
        <v>193</v>
      </c>
      <c r="C52" s="189" t="s">
        <v>194</v>
      </c>
      <c r="D52" s="180" t="s">
        <v>142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121</v>
      </c>
      <c r="T52" s="161" t="s">
        <v>121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181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26</v>
      </c>
      <c r="B53" s="179" t="s">
        <v>195</v>
      </c>
      <c r="C53" s="189" t="s">
        <v>196</v>
      </c>
      <c r="D53" s="180" t="s">
        <v>142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121</v>
      </c>
      <c r="T53" s="161" t="s">
        <v>121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181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27</v>
      </c>
      <c r="B54" s="179" t="s">
        <v>197</v>
      </c>
      <c r="C54" s="189" t="s">
        <v>198</v>
      </c>
      <c r="D54" s="180" t="s">
        <v>154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121</v>
      </c>
      <c r="T54" s="161" t="s">
        <v>121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181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28</v>
      </c>
      <c r="B55" s="179" t="s">
        <v>199</v>
      </c>
      <c r="C55" s="189" t="s">
        <v>200</v>
      </c>
      <c r="D55" s="180" t="s">
        <v>154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121</v>
      </c>
      <c r="T55" s="161" t="s">
        <v>121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128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29</v>
      </c>
      <c r="B56" s="179" t="s">
        <v>201</v>
      </c>
      <c r="C56" s="189" t="s">
        <v>202</v>
      </c>
      <c r="D56" s="180" t="s">
        <v>142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121</v>
      </c>
      <c r="T56" s="161" t="s">
        <v>121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181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30</v>
      </c>
      <c r="B57" s="179" t="s">
        <v>203</v>
      </c>
      <c r="C57" s="189" t="s">
        <v>204</v>
      </c>
      <c r="D57" s="180" t="s">
        <v>205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121</v>
      </c>
      <c r="T57" s="161" t="s">
        <v>121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181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31</v>
      </c>
      <c r="B58" s="179" t="s">
        <v>206</v>
      </c>
      <c r="C58" s="189" t="s">
        <v>207</v>
      </c>
      <c r="D58" s="180" t="s">
        <v>142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121</v>
      </c>
      <c r="T58" s="161" t="s">
        <v>121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181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32</v>
      </c>
      <c r="B59" s="179" t="s">
        <v>208</v>
      </c>
      <c r="C59" s="189" t="s">
        <v>209</v>
      </c>
      <c r="D59" s="180" t="s">
        <v>154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121</v>
      </c>
      <c r="T59" s="161" t="s">
        <v>121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181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33</v>
      </c>
      <c r="B60" s="179" t="s">
        <v>210</v>
      </c>
      <c r="C60" s="189" t="s">
        <v>211</v>
      </c>
      <c r="D60" s="180" t="s">
        <v>154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121</v>
      </c>
      <c r="T60" s="161" t="s">
        <v>121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181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2">
        <v>34</v>
      </c>
      <c r="B61" s="173" t="s">
        <v>71</v>
      </c>
      <c r="C61" s="187" t="s">
        <v>212</v>
      </c>
      <c r="D61" s="174" t="s">
        <v>154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159</v>
      </c>
      <c r="T61" s="161" t="s">
        <v>166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122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>
        <v>35</v>
      </c>
      <c r="B62" s="159" t="s">
        <v>213</v>
      </c>
      <c r="C62" s="190" t="s">
        <v>214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121</v>
      </c>
      <c r="T62" s="161" t="s">
        <v>121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192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116</v>
      </c>
      <c r="B63" s="167" t="s">
        <v>73</v>
      </c>
      <c r="C63" s="186" t="s">
        <v>74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117</v>
      </c>
    </row>
    <row r="64" spans="1:60" outlineLevel="1" x14ac:dyDescent="0.2">
      <c r="A64" s="178">
        <v>36</v>
      </c>
      <c r="B64" s="179" t="s">
        <v>215</v>
      </c>
      <c r="C64" s="189" t="s">
        <v>216</v>
      </c>
      <c r="D64" s="180" t="s">
        <v>154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121</v>
      </c>
      <c r="T64" s="161" t="s">
        <v>160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128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73</v>
      </c>
      <c r="C65" s="189" t="s">
        <v>317</v>
      </c>
      <c r="D65" s="180" t="s">
        <v>163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159</v>
      </c>
      <c r="T65" s="161" t="s">
        <v>166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122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38</v>
      </c>
      <c r="B66" s="173" t="s">
        <v>217</v>
      </c>
      <c r="C66" s="187" t="s">
        <v>218</v>
      </c>
      <c r="D66" s="174" t="s">
        <v>163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159</v>
      </c>
      <c r="T66" s="161" t="s">
        <v>166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122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>
        <v>39</v>
      </c>
      <c r="B67" s="159" t="s">
        <v>219</v>
      </c>
      <c r="C67" s="190" t="s">
        <v>220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121</v>
      </c>
      <c r="T67" s="161" t="s">
        <v>121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192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6" t="s">
        <v>116</v>
      </c>
      <c r="B68" s="167" t="s">
        <v>75</v>
      </c>
      <c r="C68" s="186" t="s">
        <v>76</v>
      </c>
      <c r="D68" s="168"/>
      <c r="E68" s="169"/>
      <c r="F68" s="170"/>
      <c r="G68" s="171">
        <f>SUMIF(AG69:AG85,"&lt;&gt;NOR",G69:G85)</f>
        <v>0</v>
      </c>
      <c r="H68" s="165"/>
      <c r="I68" s="165">
        <f>SUM(I69:I85)</f>
        <v>0</v>
      </c>
      <c r="J68" s="165"/>
      <c r="K68" s="165">
        <f>SUM(K69:K85)</f>
        <v>0</v>
      </c>
      <c r="L68" s="165"/>
      <c r="M68" s="165">
        <f>SUM(M69:M85)</f>
        <v>0</v>
      </c>
      <c r="N68" s="165"/>
      <c r="O68" s="165">
        <f>SUM(O69:O85)</f>
        <v>0</v>
      </c>
      <c r="P68" s="165"/>
      <c r="Q68" s="165">
        <f>SUM(Q69:Q85)</f>
        <v>0</v>
      </c>
      <c r="R68" s="165"/>
      <c r="S68" s="165"/>
      <c r="T68" s="165"/>
      <c r="U68" s="165"/>
      <c r="V68" s="165">
        <f>SUM(V69:V85)</f>
        <v>8.6</v>
      </c>
      <c r="W68" s="165"/>
      <c r="AG68" t="s">
        <v>117</v>
      </c>
    </row>
    <row r="69" spans="1:60" outlineLevel="1" x14ac:dyDescent="0.2">
      <c r="A69" s="178">
        <v>40</v>
      </c>
      <c r="B69" s="179" t="s">
        <v>221</v>
      </c>
      <c r="C69" s="189" t="s">
        <v>222</v>
      </c>
      <c r="D69" s="180" t="s">
        <v>223</v>
      </c>
      <c r="E69" s="181">
        <v>1</v>
      </c>
      <c r="F69" s="182"/>
      <c r="G69" s="183">
        <f t="shared" ref="G69:G85" si="14">ROUND(E69*F69,2)</f>
        <v>0</v>
      </c>
      <c r="H69" s="162"/>
      <c r="I69" s="161">
        <f t="shared" ref="I69:I85" si="15">ROUND(E69*H69,2)</f>
        <v>0</v>
      </c>
      <c r="J69" s="162"/>
      <c r="K69" s="161">
        <f t="shared" ref="K69:K85" si="16">ROUND(E69*J69,2)</f>
        <v>0</v>
      </c>
      <c r="L69" s="161">
        <v>15</v>
      </c>
      <c r="M69" s="161">
        <f t="shared" ref="M69:M85" si="17">G69*(1+L69/100)</f>
        <v>0</v>
      </c>
      <c r="N69" s="161">
        <v>1.41E-3</v>
      </c>
      <c r="O69" s="161">
        <f t="shared" ref="O69:O85" si="18">ROUND(E69*N69,2)</f>
        <v>0</v>
      </c>
      <c r="P69" s="161">
        <v>0</v>
      </c>
      <c r="Q69" s="161">
        <f t="shared" ref="Q69:Q85" si="19">ROUND(E69*P69,2)</f>
        <v>0</v>
      </c>
      <c r="R69" s="161"/>
      <c r="S69" s="161" t="s">
        <v>121</v>
      </c>
      <c r="T69" s="161" t="s">
        <v>121</v>
      </c>
      <c r="U69" s="161">
        <v>1.575</v>
      </c>
      <c r="V69" s="161">
        <f t="shared" ref="V69:V85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122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224</v>
      </c>
      <c r="C70" s="189" t="s">
        <v>225</v>
      </c>
      <c r="D70" s="180" t="s">
        <v>223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121</v>
      </c>
      <c r="T70" s="161" t="s">
        <v>121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122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226</v>
      </c>
      <c r="C71" s="189" t="s">
        <v>227</v>
      </c>
      <c r="D71" s="180" t="s">
        <v>223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121</v>
      </c>
      <c r="T71" s="161" t="s">
        <v>121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181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228</v>
      </c>
      <c r="C72" s="189" t="s">
        <v>229</v>
      </c>
      <c r="D72" s="180" t="s">
        <v>223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121</v>
      </c>
      <c r="T72" s="161" t="s">
        <v>121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181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230</v>
      </c>
      <c r="C73" s="189" t="s">
        <v>231</v>
      </c>
      <c r="D73" s="180" t="s">
        <v>142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121</v>
      </c>
      <c r="T73" s="161" t="s">
        <v>121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122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232</v>
      </c>
      <c r="C74" s="189" t="s">
        <v>233</v>
      </c>
      <c r="D74" s="180" t="s">
        <v>142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121</v>
      </c>
      <c r="T74" s="161" t="s">
        <v>121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181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234</v>
      </c>
      <c r="C75" s="189" t="s">
        <v>235</v>
      </c>
      <c r="D75" s="180" t="s">
        <v>142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121</v>
      </c>
      <c r="T75" s="161" t="s">
        <v>121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181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47</v>
      </c>
      <c r="B76" s="179" t="s">
        <v>236</v>
      </c>
      <c r="C76" s="189" t="s">
        <v>237</v>
      </c>
      <c r="D76" s="180" t="s">
        <v>142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121</v>
      </c>
      <c r="T76" s="161" t="s">
        <v>121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181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48</v>
      </c>
      <c r="B77" s="179" t="s">
        <v>238</v>
      </c>
      <c r="C77" s="189" t="s">
        <v>299</v>
      </c>
      <c r="D77" s="180" t="s">
        <v>163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159</v>
      </c>
      <c r="T77" s="161" t="s">
        <v>166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122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78">
        <v>49</v>
      </c>
      <c r="B78" s="179" t="s">
        <v>239</v>
      </c>
      <c r="C78" s="189" t="s">
        <v>300</v>
      </c>
      <c r="D78" s="180" t="s">
        <v>142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159</v>
      </c>
      <c r="T78" s="161" t="s">
        <v>160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128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51</v>
      </c>
      <c r="B79" s="179" t="s">
        <v>240</v>
      </c>
      <c r="C79" s="189" t="s">
        <v>301</v>
      </c>
      <c r="D79" s="180" t="s">
        <v>142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159</v>
      </c>
      <c r="T79" s="161" t="s">
        <v>166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122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8">
        <v>52</v>
      </c>
      <c r="B80" s="179" t="s">
        <v>241</v>
      </c>
      <c r="C80" s="189" t="s">
        <v>242</v>
      </c>
      <c r="D80" s="180" t="s">
        <v>142</v>
      </c>
      <c r="E80" s="181">
        <v>3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159</v>
      </c>
      <c r="T80" s="161" t="s">
        <v>166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122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53</v>
      </c>
      <c r="B81" s="179" t="s">
        <v>243</v>
      </c>
      <c r="C81" s="189" t="s">
        <v>309</v>
      </c>
      <c r="D81" s="180" t="s">
        <v>142</v>
      </c>
      <c r="E81" s="181">
        <v>1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159</v>
      </c>
      <c r="T81" s="161" t="s">
        <v>160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122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54</v>
      </c>
      <c r="B82" s="179" t="s">
        <v>240</v>
      </c>
      <c r="C82" s="189" t="s">
        <v>244</v>
      </c>
      <c r="D82" s="180" t="s">
        <v>142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1.8000000000000001E-4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159</v>
      </c>
      <c r="T82" s="161" t="s">
        <v>160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245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55</v>
      </c>
      <c r="B83" s="179" t="s">
        <v>240</v>
      </c>
      <c r="C83" s="189" t="s">
        <v>302</v>
      </c>
      <c r="D83" s="180" t="s">
        <v>142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0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159</v>
      </c>
      <c r="T83" s="161" t="s">
        <v>160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245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2">
        <v>56</v>
      </c>
      <c r="B84" s="173" t="s">
        <v>240</v>
      </c>
      <c r="C84" s="187" t="s">
        <v>308</v>
      </c>
      <c r="D84" s="174" t="s">
        <v>142</v>
      </c>
      <c r="E84" s="175">
        <v>1</v>
      </c>
      <c r="F84" s="176"/>
      <c r="G84" s="177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159</v>
      </c>
      <c r="T84" s="161" t="s">
        <v>160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245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>
        <v>57</v>
      </c>
      <c r="B85" s="159" t="s">
        <v>246</v>
      </c>
      <c r="C85" s="190" t="s">
        <v>247</v>
      </c>
      <c r="D85" s="160" t="s">
        <v>0</v>
      </c>
      <c r="E85" s="184"/>
      <c r="F85" s="162"/>
      <c r="G85" s="161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121</v>
      </c>
      <c r="T85" s="161" t="s">
        <v>121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192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x14ac:dyDescent="0.2">
      <c r="A86" s="166" t="s">
        <v>116</v>
      </c>
      <c r="B86" s="167" t="s">
        <v>77</v>
      </c>
      <c r="C86" s="186" t="s">
        <v>78</v>
      </c>
      <c r="D86" s="168"/>
      <c r="E86" s="169"/>
      <c r="F86" s="170"/>
      <c r="G86" s="171">
        <f>SUMIF(AG87:AG87,"&lt;&gt;NOR",G87:G87)</f>
        <v>0</v>
      </c>
      <c r="H86" s="165"/>
      <c r="I86" s="165">
        <f>SUM(I87:I87)</f>
        <v>0</v>
      </c>
      <c r="J86" s="165"/>
      <c r="K86" s="165">
        <f>SUM(K87:K87)</f>
        <v>0</v>
      </c>
      <c r="L86" s="165"/>
      <c r="M86" s="165">
        <f>SUM(M87:M87)</f>
        <v>0</v>
      </c>
      <c r="N86" s="165"/>
      <c r="O86" s="165">
        <f>SUM(O87:O87)</f>
        <v>0</v>
      </c>
      <c r="P86" s="165"/>
      <c r="Q86" s="165">
        <f>SUM(Q87:Q87)</f>
        <v>0</v>
      </c>
      <c r="R86" s="165"/>
      <c r="S86" s="165"/>
      <c r="T86" s="165"/>
      <c r="U86" s="165"/>
      <c r="V86" s="165">
        <f>SUM(V87:V87)</f>
        <v>0</v>
      </c>
      <c r="W86" s="165"/>
      <c r="AG86" t="s">
        <v>117</v>
      </c>
    </row>
    <row r="87" spans="1:60" ht="22.5" outlineLevel="1" x14ac:dyDescent="0.2">
      <c r="A87" s="178">
        <v>58</v>
      </c>
      <c r="B87" s="179" t="s">
        <v>248</v>
      </c>
      <c r="C87" s="189" t="s">
        <v>303</v>
      </c>
      <c r="D87" s="180" t="s">
        <v>142</v>
      </c>
      <c r="E87" s="181">
        <v>2</v>
      </c>
      <c r="F87" s="182"/>
      <c r="G87" s="183">
        <f>ROUND(E87*F87,2)</f>
        <v>0</v>
      </c>
      <c r="H87" s="162"/>
      <c r="I87" s="161">
        <f>ROUND(E87*H87,2)</f>
        <v>0</v>
      </c>
      <c r="J87" s="162"/>
      <c r="K87" s="161">
        <f>ROUND(E87*J87,2)</f>
        <v>0</v>
      </c>
      <c r="L87" s="161">
        <v>15</v>
      </c>
      <c r="M87" s="161">
        <f>G87*(1+L87/100)</f>
        <v>0</v>
      </c>
      <c r="N87" s="161">
        <v>0</v>
      </c>
      <c r="O87" s="161">
        <f>ROUND(E87*N87,2)</f>
        <v>0</v>
      </c>
      <c r="P87" s="161">
        <v>0</v>
      </c>
      <c r="Q87" s="161">
        <f>ROUND(E87*P87,2)</f>
        <v>0</v>
      </c>
      <c r="R87" s="161"/>
      <c r="S87" s="161" t="s">
        <v>159</v>
      </c>
      <c r="T87" s="161" t="s">
        <v>160</v>
      </c>
      <c r="U87" s="161">
        <v>0</v>
      </c>
      <c r="V87" s="161">
        <f>ROUND(E87*U87,2)</f>
        <v>0</v>
      </c>
      <c r="W87" s="16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249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x14ac:dyDescent="0.2">
      <c r="A88" s="166" t="s">
        <v>116</v>
      </c>
      <c r="B88" s="167" t="s">
        <v>79</v>
      </c>
      <c r="C88" s="186" t="s">
        <v>80</v>
      </c>
      <c r="D88" s="168"/>
      <c r="E88" s="169"/>
      <c r="F88" s="170"/>
      <c r="G88" s="171">
        <f>SUMIF(AG89:AG96,"&lt;&gt;NOR",G89:G96)</f>
        <v>0</v>
      </c>
      <c r="H88" s="165"/>
      <c r="I88" s="165">
        <f>SUM(I89:I96)</f>
        <v>0</v>
      </c>
      <c r="J88" s="165"/>
      <c r="K88" s="165">
        <f>SUM(K89:K96)</f>
        <v>0</v>
      </c>
      <c r="L88" s="165"/>
      <c r="M88" s="165">
        <f>SUM(M89:M96)</f>
        <v>0</v>
      </c>
      <c r="N88" s="165"/>
      <c r="O88" s="165">
        <f>SUM(O89:O96)</f>
        <v>0.02</v>
      </c>
      <c r="P88" s="165"/>
      <c r="Q88" s="165">
        <f>SUM(Q89:Q96)</f>
        <v>0</v>
      </c>
      <c r="R88" s="165"/>
      <c r="S88" s="165"/>
      <c r="T88" s="165"/>
      <c r="U88" s="165"/>
      <c r="V88" s="165">
        <f>SUM(V89:V96)</f>
        <v>3.7800000000000002</v>
      </c>
      <c r="W88" s="165"/>
      <c r="AG88" t="s">
        <v>117</v>
      </c>
    </row>
    <row r="89" spans="1:60" outlineLevel="1" x14ac:dyDescent="0.2">
      <c r="A89" s="172">
        <v>59</v>
      </c>
      <c r="B89" s="173" t="s">
        <v>250</v>
      </c>
      <c r="C89" s="187" t="s">
        <v>251</v>
      </c>
      <c r="D89" s="174" t="s">
        <v>120</v>
      </c>
      <c r="E89" s="175">
        <v>3.1960000000000002</v>
      </c>
      <c r="F89" s="176"/>
      <c r="G89" s="177">
        <f>ROUND(E89*F89,2)</f>
        <v>0</v>
      </c>
      <c r="H89" s="162"/>
      <c r="I89" s="161">
        <f>ROUND(E89*H89,2)</f>
        <v>0</v>
      </c>
      <c r="J89" s="162"/>
      <c r="K89" s="161">
        <f>ROUND(E89*J89,2)</f>
        <v>0</v>
      </c>
      <c r="L89" s="161">
        <v>15</v>
      </c>
      <c r="M89" s="161">
        <f>G89*(1+L89/100)</f>
        <v>0</v>
      </c>
      <c r="N89" s="161">
        <v>0</v>
      </c>
      <c r="O89" s="161">
        <f>ROUND(E89*N89,2)</f>
        <v>0</v>
      </c>
      <c r="P89" s="161">
        <v>0</v>
      </c>
      <c r="Q89" s="161">
        <f>ROUND(E89*P89,2)</f>
        <v>0</v>
      </c>
      <c r="R89" s="161"/>
      <c r="S89" s="161" t="s">
        <v>121</v>
      </c>
      <c r="T89" s="161" t="s">
        <v>121</v>
      </c>
      <c r="U89" s="161">
        <v>0.33100000000000002</v>
      </c>
      <c r="V89" s="161">
        <f>ROUND(E89*U89,2)</f>
        <v>1.06</v>
      </c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181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8"/>
      <c r="B90" s="159"/>
      <c r="C90" s="188" t="s">
        <v>252</v>
      </c>
      <c r="D90" s="163"/>
      <c r="E90" s="164">
        <v>3.1960000000000002</v>
      </c>
      <c r="F90" s="161"/>
      <c r="G90" s="161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124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 x14ac:dyDescent="0.2">
      <c r="A91" s="178">
        <v>60</v>
      </c>
      <c r="B91" s="179" t="s">
        <v>253</v>
      </c>
      <c r="C91" s="189" t="s">
        <v>254</v>
      </c>
      <c r="D91" s="180" t="s">
        <v>120</v>
      </c>
      <c r="E91" s="181">
        <v>3.1960000000000002</v>
      </c>
      <c r="F91" s="182"/>
      <c r="G91" s="183">
        <f>ROUND(E91*F91,2)</f>
        <v>0</v>
      </c>
      <c r="H91" s="162"/>
      <c r="I91" s="161">
        <f>ROUND(E91*H91,2)</f>
        <v>0</v>
      </c>
      <c r="J91" s="162"/>
      <c r="K91" s="161">
        <f>ROUND(E91*J91,2)</f>
        <v>0</v>
      </c>
      <c r="L91" s="161">
        <v>15</v>
      </c>
      <c r="M91" s="161">
        <f>G91*(1+L91/100)</f>
        <v>0</v>
      </c>
      <c r="N91" s="161">
        <v>2.5000000000000001E-3</v>
      </c>
      <c r="O91" s="161">
        <f>ROUND(E91*N91,2)</f>
        <v>0.01</v>
      </c>
      <c r="P91" s="161">
        <v>0</v>
      </c>
      <c r="Q91" s="161">
        <f>ROUND(E91*P91,2)</f>
        <v>0</v>
      </c>
      <c r="R91" s="161"/>
      <c r="S91" s="161" t="s">
        <v>255</v>
      </c>
      <c r="T91" s="161" t="s">
        <v>255</v>
      </c>
      <c r="U91" s="161">
        <v>0.85</v>
      </c>
      <c r="V91" s="161">
        <f>ROUND(E91*U91,2)</f>
        <v>2.72</v>
      </c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181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2">
        <v>61</v>
      </c>
      <c r="B92" s="173" t="s">
        <v>256</v>
      </c>
      <c r="C92" s="187" t="s">
        <v>304</v>
      </c>
      <c r="D92" s="174" t="s">
        <v>120</v>
      </c>
      <c r="E92" s="175">
        <v>3.1960000000000002</v>
      </c>
      <c r="F92" s="176"/>
      <c r="G92" s="177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4.0000000000000002E-4</v>
      </c>
      <c r="O92" s="161">
        <f>ROUND(E92*N92,2)</f>
        <v>0</v>
      </c>
      <c r="P92" s="161">
        <v>0</v>
      </c>
      <c r="Q92" s="161">
        <f>ROUND(E92*P92,2)</f>
        <v>0</v>
      </c>
      <c r="R92" s="161"/>
      <c r="S92" s="161" t="s">
        <v>121</v>
      </c>
      <c r="T92" s="161" t="s">
        <v>121</v>
      </c>
      <c r="U92" s="161">
        <v>0</v>
      </c>
      <c r="V92" s="161">
        <f>ROUND(E92*U92,2)</f>
        <v>0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181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8"/>
      <c r="B93" s="159"/>
      <c r="C93" s="188" t="s">
        <v>252</v>
      </c>
      <c r="D93" s="163"/>
      <c r="E93" s="164">
        <v>3.1960000000000002</v>
      </c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  <c r="U93" s="161"/>
      <c r="V93" s="161"/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124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72">
        <v>62</v>
      </c>
      <c r="B94" s="173" t="s">
        <v>257</v>
      </c>
      <c r="C94" s="187" t="s">
        <v>305</v>
      </c>
      <c r="D94" s="174" t="s">
        <v>120</v>
      </c>
      <c r="E94" s="175">
        <v>3.5156000000000001</v>
      </c>
      <c r="F94" s="176"/>
      <c r="G94" s="177">
        <f>ROUND(E94*F94,2)</f>
        <v>0</v>
      </c>
      <c r="H94" s="162"/>
      <c r="I94" s="161">
        <f>ROUND(E94*H94,2)</f>
        <v>0</v>
      </c>
      <c r="J94" s="162"/>
      <c r="K94" s="161">
        <f>ROUND(E94*J94,2)</f>
        <v>0</v>
      </c>
      <c r="L94" s="161">
        <v>15</v>
      </c>
      <c r="M94" s="161">
        <f>G94*(1+L94/100)</f>
        <v>0</v>
      </c>
      <c r="N94" s="161">
        <v>1.5399999999999999E-3</v>
      </c>
      <c r="O94" s="161">
        <f>ROUND(E94*N94,2)</f>
        <v>0.01</v>
      </c>
      <c r="P94" s="161">
        <v>0</v>
      </c>
      <c r="Q94" s="161">
        <f>ROUND(E94*P94,2)</f>
        <v>0</v>
      </c>
      <c r="R94" s="161"/>
      <c r="S94" s="161" t="s">
        <v>159</v>
      </c>
      <c r="T94" s="161" t="s">
        <v>166</v>
      </c>
      <c r="U94" s="161">
        <v>0</v>
      </c>
      <c r="V94" s="161">
        <f>ROUND(E94*U94,2)</f>
        <v>0</v>
      </c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122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88" t="s">
        <v>258</v>
      </c>
      <c r="D95" s="163"/>
      <c r="E95" s="164">
        <v>3.5156000000000001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124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>
        <v>63</v>
      </c>
      <c r="B96" s="159" t="s">
        <v>259</v>
      </c>
      <c r="C96" s="190" t="s">
        <v>260</v>
      </c>
      <c r="D96" s="160" t="s">
        <v>0</v>
      </c>
      <c r="E96" s="184"/>
      <c r="F96" s="162"/>
      <c r="G96" s="161">
        <f>ROUND(E96*F96,2)</f>
        <v>0</v>
      </c>
      <c r="H96" s="162"/>
      <c r="I96" s="161">
        <f>ROUND(E96*H96,2)</f>
        <v>0</v>
      </c>
      <c r="J96" s="162"/>
      <c r="K96" s="161">
        <f>ROUND(E96*J96,2)</f>
        <v>0</v>
      </c>
      <c r="L96" s="161">
        <v>15</v>
      </c>
      <c r="M96" s="161">
        <f>G96*(1+L96/100)</f>
        <v>0</v>
      </c>
      <c r="N96" s="161">
        <v>0</v>
      </c>
      <c r="O96" s="161">
        <f>ROUND(E96*N96,2)</f>
        <v>0</v>
      </c>
      <c r="P96" s="161">
        <v>0</v>
      </c>
      <c r="Q96" s="161">
        <f>ROUND(E96*P96,2)</f>
        <v>0</v>
      </c>
      <c r="R96" s="161"/>
      <c r="S96" s="161" t="s">
        <v>121</v>
      </c>
      <c r="T96" s="161" t="s">
        <v>121</v>
      </c>
      <c r="U96" s="161">
        <v>0</v>
      </c>
      <c r="V96" s="161">
        <f>ROUND(E96*U96,2)</f>
        <v>0</v>
      </c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192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x14ac:dyDescent="0.2">
      <c r="A97" s="166" t="s">
        <v>116</v>
      </c>
      <c r="B97" s="167" t="s">
        <v>81</v>
      </c>
      <c r="C97" s="186" t="s">
        <v>82</v>
      </c>
      <c r="D97" s="168"/>
      <c r="E97" s="169"/>
      <c r="F97" s="170"/>
      <c r="G97" s="171">
        <f>SUMIF(AG98:AG105,"&lt;&gt;NOR",G98:G105)</f>
        <v>0</v>
      </c>
      <c r="H97" s="165"/>
      <c r="I97" s="165">
        <f>SUM(I98:I105)</f>
        <v>0</v>
      </c>
      <c r="J97" s="165"/>
      <c r="K97" s="165">
        <f>SUM(K98:K105)</f>
        <v>0</v>
      </c>
      <c r="L97" s="165"/>
      <c r="M97" s="165">
        <f>SUM(M98:M105)</f>
        <v>0</v>
      </c>
      <c r="N97" s="165"/>
      <c r="O97" s="165">
        <f>SUM(O98:O105)</f>
        <v>1.8800000000000001</v>
      </c>
      <c r="P97" s="165"/>
      <c r="Q97" s="165">
        <f>SUM(Q98:Q105)</f>
        <v>0</v>
      </c>
      <c r="R97" s="165"/>
      <c r="S97" s="165"/>
      <c r="T97" s="165"/>
      <c r="U97" s="165"/>
      <c r="V97" s="165">
        <f>SUM(V98:V105)</f>
        <v>39.54</v>
      </c>
      <c r="W97" s="165"/>
      <c r="AG97" t="s">
        <v>117</v>
      </c>
    </row>
    <row r="98" spans="1:60" ht="22.5" outlineLevel="1" x14ac:dyDescent="0.2">
      <c r="A98" s="172">
        <v>64</v>
      </c>
      <c r="B98" s="173" t="s">
        <v>261</v>
      </c>
      <c r="C98" s="187" t="s">
        <v>306</v>
      </c>
      <c r="D98" s="174" t="s">
        <v>120</v>
      </c>
      <c r="E98" s="175">
        <v>28</v>
      </c>
      <c r="F98" s="176"/>
      <c r="G98" s="177">
        <f>ROUND(E98*F98,2)</f>
        <v>0</v>
      </c>
      <c r="H98" s="162"/>
      <c r="I98" s="161">
        <f>ROUND(E98*H98,2)</f>
        <v>0</v>
      </c>
      <c r="J98" s="162"/>
      <c r="K98" s="161">
        <f>ROUND(E98*J98,2)</f>
        <v>0</v>
      </c>
      <c r="L98" s="161">
        <v>15</v>
      </c>
      <c r="M98" s="161">
        <f>G98*(1+L98/100)</f>
        <v>0</v>
      </c>
      <c r="N98" s="161">
        <v>2.9999999999999997E-4</v>
      </c>
      <c r="O98" s="161">
        <f>ROUND(E98*N98,2)</f>
        <v>0.01</v>
      </c>
      <c r="P98" s="161">
        <v>0</v>
      </c>
      <c r="Q98" s="161">
        <f>ROUND(E98*P98,2)</f>
        <v>0</v>
      </c>
      <c r="R98" s="161"/>
      <c r="S98" s="161" t="s">
        <v>121</v>
      </c>
      <c r="T98" s="161" t="s">
        <v>121</v>
      </c>
      <c r="U98" s="161">
        <v>0</v>
      </c>
      <c r="V98" s="161">
        <f>ROUND(E98*U98,2)</f>
        <v>0</v>
      </c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181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8"/>
      <c r="B99" s="159"/>
      <c r="C99" s="188" t="s">
        <v>313</v>
      </c>
      <c r="D99" s="163"/>
      <c r="E99" s="164">
        <v>28</v>
      </c>
      <c r="F99" s="161"/>
      <c r="G99" s="161"/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124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72">
        <v>65</v>
      </c>
      <c r="B100" s="173" t="s">
        <v>262</v>
      </c>
      <c r="C100" s="187" t="s">
        <v>315</v>
      </c>
      <c r="D100" s="174" t="s">
        <v>120</v>
      </c>
      <c r="E100" s="175">
        <v>28</v>
      </c>
      <c r="F100" s="176"/>
      <c r="G100" s="177">
        <f>ROUND(E100*F100,2)</f>
        <v>0</v>
      </c>
      <c r="H100" s="162"/>
      <c r="I100" s="161">
        <f>ROUND(E100*H100,2)</f>
        <v>0</v>
      </c>
      <c r="J100" s="162"/>
      <c r="K100" s="161">
        <f>ROUND(E100*J100,2)</f>
        <v>0</v>
      </c>
      <c r="L100" s="161">
        <v>15</v>
      </c>
      <c r="M100" s="161">
        <f>G100*(1+L100/100)</f>
        <v>0</v>
      </c>
      <c r="N100" s="161">
        <v>5.5800000000000002E-2</v>
      </c>
      <c r="O100" s="161">
        <f>ROUND(E100*N100,2)</f>
        <v>1.56</v>
      </c>
      <c r="P100" s="161">
        <v>0</v>
      </c>
      <c r="Q100" s="161">
        <f>ROUND(E100*P100,2)</f>
        <v>0</v>
      </c>
      <c r="R100" s="161"/>
      <c r="S100" s="161" t="s">
        <v>121</v>
      </c>
      <c r="T100" s="161" t="s">
        <v>121</v>
      </c>
      <c r="U100" s="161">
        <v>1.3480000000000001</v>
      </c>
      <c r="V100" s="161">
        <f>ROUND(E100*U100,2)</f>
        <v>37.74</v>
      </c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181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188" t="s">
        <v>313</v>
      </c>
      <c r="D101" s="163"/>
      <c r="E101" s="164">
        <v>28</v>
      </c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124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ht="22.5" outlineLevel="1" x14ac:dyDescent="0.2">
      <c r="A102" s="178">
        <v>66</v>
      </c>
      <c r="B102" s="179" t="s">
        <v>263</v>
      </c>
      <c r="C102" s="189" t="s">
        <v>264</v>
      </c>
      <c r="D102" s="180" t="s">
        <v>154</v>
      </c>
      <c r="E102" s="181">
        <v>15</v>
      </c>
      <c r="F102" s="182"/>
      <c r="G102" s="183">
        <f>ROUND(E102*F102,2)</f>
        <v>0</v>
      </c>
      <c r="H102" s="162"/>
      <c r="I102" s="161">
        <f>ROUND(E102*H102,2)</f>
        <v>0</v>
      </c>
      <c r="J102" s="162"/>
      <c r="K102" s="161">
        <f>ROUND(E102*J102,2)</f>
        <v>0</v>
      </c>
      <c r="L102" s="161">
        <v>15</v>
      </c>
      <c r="M102" s="161">
        <f>G102*(1+L102/100)</f>
        <v>0</v>
      </c>
      <c r="N102" s="161">
        <v>0</v>
      </c>
      <c r="O102" s="161">
        <f>ROUND(E102*N102,2)</f>
        <v>0</v>
      </c>
      <c r="P102" s="161">
        <v>0</v>
      </c>
      <c r="Q102" s="161">
        <f>ROUND(E102*P102,2)</f>
        <v>0</v>
      </c>
      <c r="R102" s="161"/>
      <c r="S102" s="161" t="s">
        <v>121</v>
      </c>
      <c r="T102" s="161" t="s">
        <v>121</v>
      </c>
      <c r="U102" s="161">
        <v>0.12</v>
      </c>
      <c r="V102" s="161">
        <f>ROUND(E102*U102,2)</f>
        <v>1.8</v>
      </c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181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72">
        <v>67</v>
      </c>
      <c r="B103" s="173" t="s">
        <v>265</v>
      </c>
      <c r="C103" s="187" t="s">
        <v>316</v>
      </c>
      <c r="D103" s="174" t="s">
        <v>120</v>
      </c>
      <c r="E103" s="175">
        <v>30.8</v>
      </c>
      <c r="F103" s="176"/>
      <c r="G103" s="177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0.01</v>
      </c>
      <c r="O103" s="161">
        <f>ROUND(E103*N103,2)</f>
        <v>0.31</v>
      </c>
      <c r="P103" s="161">
        <v>0</v>
      </c>
      <c r="Q103" s="161">
        <f>ROUND(E103*P103,2)</f>
        <v>0</v>
      </c>
      <c r="R103" s="161" t="s">
        <v>266</v>
      </c>
      <c r="S103" s="161" t="s">
        <v>121</v>
      </c>
      <c r="T103" s="161" t="s">
        <v>160</v>
      </c>
      <c r="U103" s="161">
        <v>0</v>
      </c>
      <c r="V103" s="161">
        <f>ROUND(E103*U103,2)</f>
        <v>0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249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188" t="s">
        <v>314</v>
      </c>
      <c r="D104" s="163"/>
      <c r="E104" s="164">
        <v>30.8</v>
      </c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124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>
        <v>68</v>
      </c>
      <c r="B105" s="159" t="s">
        <v>267</v>
      </c>
      <c r="C105" s="190" t="s">
        <v>268</v>
      </c>
      <c r="D105" s="160" t="s">
        <v>0</v>
      </c>
      <c r="E105" s="184"/>
      <c r="F105" s="162"/>
      <c r="G105" s="161">
        <f>ROUND(E105*F105,2)</f>
        <v>0</v>
      </c>
      <c r="H105" s="162"/>
      <c r="I105" s="161">
        <f>ROUND(E105*H105,2)</f>
        <v>0</v>
      </c>
      <c r="J105" s="162"/>
      <c r="K105" s="161">
        <f>ROUND(E105*J105,2)</f>
        <v>0</v>
      </c>
      <c r="L105" s="161">
        <v>15</v>
      </c>
      <c r="M105" s="161">
        <f>G105*(1+L105/100)</f>
        <v>0</v>
      </c>
      <c r="N105" s="161">
        <v>0</v>
      </c>
      <c r="O105" s="161">
        <f>ROUND(E105*N105,2)</f>
        <v>0</v>
      </c>
      <c r="P105" s="161">
        <v>0</v>
      </c>
      <c r="Q105" s="161">
        <f>ROUND(E105*P105,2)</f>
        <v>0</v>
      </c>
      <c r="R105" s="161"/>
      <c r="S105" s="161" t="s">
        <v>121</v>
      </c>
      <c r="T105" s="161" t="s">
        <v>121</v>
      </c>
      <c r="U105" s="161">
        <v>0</v>
      </c>
      <c r="V105" s="161">
        <f>ROUND(E105*U105,2)</f>
        <v>0</v>
      </c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192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x14ac:dyDescent="0.2">
      <c r="A106" s="166" t="s">
        <v>116</v>
      </c>
      <c r="B106" s="167" t="s">
        <v>83</v>
      </c>
      <c r="C106" s="186" t="s">
        <v>84</v>
      </c>
      <c r="D106" s="168"/>
      <c r="E106" s="169"/>
      <c r="F106" s="170"/>
      <c r="G106" s="171">
        <f>SUMIF(AG107:AG109,"&lt;&gt;NOR",G107:G109)</f>
        <v>0</v>
      </c>
      <c r="H106" s="165"/>
      <c r="I106" s="165">
        <f>SUM(I107:I109)</f>
        <v>0</v>
      </c>
      <c r="J106" s="165"/>
      <c r="K106" s="165">
        <f>SUM(K107:K109)</f>
        <v>0</v>
      </c>
      <c r="L106" s="165"/>
      <c r="M106" s="165">
        <f>SUM(M107:M109)</f>
        <v>0</v>
      </c>
      <c r="N106" s="165"/>
      <c r="O106" s="165">
        <f>SUM(O107:O109)</f>
        <v>0</v>
      </c>
      <c r="P106" s="165"/>
      <c r="Q106" s="165">
        <f>SUM(Q107:Q109)</f>
        <v>0</v>
      </c>
      <c r="R106" s="165"/>
      <c r="S106" s="165"/>
      <c r="T106" s="165"/>
      <c r="U106" s="165"/>
      <c r="V106" s="165">
        <f>SUM(V107:V109)</f>
        <v>0.51</v>
      </c>
      <c r="W106" s="165"/>
      <c r="AG106" t="s">
        <v>117</v>
      </c>
    </row>
    <row r="107" spans="1:60" outlineLevel="1" x14ac:dyDescent="0.2">
      <c r="A107" s="172">
        <v>69</v>
      </c>
      <c r="B107" s="173" t="s">
        <v>269</v>
      </c>
      <c r="C107" s="187" t="s">
        <v>270</v>
      </c>
      <c r="D107" s="174" t="s">
        <v>120</v>
      </c>
      <c r="E107" s="175">
        <v>3</v>
      </c>
      <c r="F107" s="176"/>
      <c r="G107" s="177">
        <f>ROUND(E107*F107,2)</f>
        <v>0</v>
      </c>
      <c r="H107" s="162"/>
      <c r="I107" s="161">
        <f>ROUND(E107*H107,2)</f>
        <v>0</v>
      </c>
      <c r="J107" s="162"/>
      <c r="K107" s="161">
        <f>ROUND(E107*J107,2)</f>
        <v>0</v>
      </c>
      <c r="L107" s="161">
        <v>15</v>
      </c>
      <c r="M107" s="161">
        <f>G107*(1+L107/100)</f>
        <v>0</v>
      </c>
      <c r="N107" s="161">
        <v>7.6999999999999996E-4</v>
      </c>
      <c r="O107" s="161">
        <f>ROUND(E107*N107,2)</f>
        <v>0</v>
      </c>
      <c r="P107" s="161">
        <v>0</v>
      </c>
      <c r="Q107" s="161">
        <f>ROUND(E107*P107,2)</f>
        <v>0</v>
      </c>
      <c r="R107" s="161"/>
      <c r="S107" s="161" t="s">
        <v>121</v>
      </c>
      <c r="T107" s="161" t="s">
        <v>121</v>
      </c>
      <c r="U107" s="161">
        <v>9.7439999999999999E-2</v>
      </c>
      <c r="V107" s="161">
        <f>ROUND(E107*U107,2)</f>
        <v>0.28999999999999998</v>
      </c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181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8"/>
      <c r="B108" s="159"/>
      <c r="C108" s="188"/>
      <c r="D108" s="163"/>
      <c r="E108" s="164"/>
      <c r="F108" s="161"/>
      <c r="G108" s="161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124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78">
        <v>70</v>
      </c>
      <c r="B109" s="179" t="s">
        <v>271</v>
      </c>
      <c r="C109" s="189" t="s">
        <v>307</v>
      </c>
      <c r="D109" s="180" t="s">
        <v>120</v>
      </c>
      <c r="E109" s="181">
        <v>3</v>
      </c>
      <c r="F109" s="182"/>
      <c r="G109" s="183">
        <f>ROUND(E109*F109,2)</f>
        <v>0</v>
      </c>
      <c r="H109" s="162"/>
      <c r="I109" s="161">
        <f>ROUND(E109*H109,2)</f>
        <v>0</v>
      </c>
      <c r="J109" s="162"/>
      <c r="K109" s="161">
        <f>ROUND(E109*J109,2)</f>
        <v>0</v>
      </c>
      <c r="L109" s="161">
        <v>15</v>
      </c>
      <c r="M109" s="161">
        <f>G109*(1+L109/100)</f>
        <v>0</v>
      </c>
      <c r="N109" s="161">
        <v>4.6000000000000001E-4</v>
      </c>
      <c r="O109" s="161">
        <f>ROUND(E109*N109,2)</f>
        <v>0</v>
      </c>
      <c r="P109" s="161">
        <v>0</v>
      </c>
      <c r="Q109" s="161">
        <f>ROUND(E109*P109,2)</f>
        <v>0</v>
      </c>
      <c r="R109" s="161"/>
      <c r="S109" s="161" t="s">
        <v>121</v>
      </c>
      <c r="T109" s="161" t="s">
        <v>121</v>
      </c>
      <c r="U109" s="161">
        <v>7.3099999999999998E-2</v>
      </c>
      <c r="V109" s="161">
        <f>ROUND(E109*U109,2)</f>
        <v>0.22</v>
      </c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181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x14ac:dyDescent="0.2">
      <c r="A110" s="166" t="s">
        <v>116</v>
      </c>
      <c r="B110" s="167" t="s">
        <v>85</v>
      </c>
      <c r="C110" s="186" t="s">
        <v>86</v>
      </c>
      <c r="D110" s="168"/>
      <c r="E110" s="169"/>
      <c r="F110" s="170"/>
      <c r="G110" s="171">
        <f>SUMIF(AG111:AG111,"&lt;&gt;NOR",G111:G111)</f>
        <v>0</v>
      </c>
      <c r="H110" s="165"/>
      <c r="I110" s="165">
        <f>SUM(I111:I111)</f>
        <v>0</v>
      </c>
      <c r="J110" s="165"/>
      <c r="K110" s="165">
        <f>SUM(K111:K111)</f>
        <v>0</v>
      </c>
      <c r="L110" s="165"/>
      <c r="M110" s="165">
        <f>SUM(M111:M111)</f>
        <v>0</v>
      </c>
      <c r="N110" s="165"/>
      <c r="O110" s="165">
        <f>SUM(O111:O111)</f>
        <v>0</v>
      </c>
      <c r="P110" s="165"/>
      <c r="Q110" s="165">
        <f>SUM(Q111:Q111)</f>
        <v>0</v>
      </c>
      <c r="R110" s="165"/>
      <c r="S110" s="165"/>
      <c r="T110" s="165"/>
      <c r="U110" s="165"/>
      <c r="V110" s="165">
        <f>SUM(V111:V111)</f>
        <v>0</v>
      </c>
      <c r="W110" s="165"/>
      <c r="AG110" t="s">
        <v>117</v>
      </c>
    </row>
    <row r="111" spans="1:60" outlineLevel="1" x14ac:dyDescent="0.2">
      <c r="A111" s="178">
        <v>71</v>
      </c>
      <c r="B111" s="179" t="s">
        <v>272</v>
      </c>
      <c r="C111" s="189" t="s">
        <v>273</v>
      </c>
      <c r="D111" s="180" t="s">
        <v>163</v>
      </c>
      <c r="E111" s="181">
        <v>1</v>
      </c>
      <c r="F111" s="182"/>
      <c r="G111" s="183">
        <f>ROUND(E111*F111,2)</f>
        <v>0</v>
      </c>
      <c r="H111" s="162"/>
      <c r="I111" s="161">
        <f>ROUND(E111*H111,2)</f>
        <v>0</v>
      </c>
      <c r="J111" s="162"/>
      <c r="K111" s="161">
        <f>ROUND(E111*J111,2)</f>
        <v>0</v>
      </c>
      <c r="L111" s="161">
        <v>15</v>
      </c>
      <c r="M111" s="161">
        <f>G111*(1+L111/100)</f>
        <v>0</v>
      </c>
      <c r="N111" s="161">
        <v>0</v>
      </c>
      <c r="O111" s="161">
        <f>ROUND(E111*N111,2)</f>
        <v>0</v>
      </c>
      <c r="P111" s="161">
        <v>0</v>
      </c>
      <c r="Q111" s="161">
        <f>ROUND(E111*P111,2)</f>
        <v>0</v>
      </c>
      <c r="R111" s="161"/>
      <c r="S111" s="161" t="s">
        <v>159</v>
      </c>
      <c r="T111" s="161" t="s">
        <v>160</v>
      </c>
      <c r="U111" s="161">
        <v>0</v>
      </c>
      <c r="V111" s="161">
        <f>ROUND(E111*U111,2)</f>
        <v>0</v>
      </c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122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x14ac:dyDescent="0.2">
      <c r="A112" s="166" t="s">
        <v>116</v>
      </c>
      <c r="B112" s="167" t="s">
        <v>87</v>
      </c>
      <c r="C112" s="186" t="s">
        <v>88</v>
      </c>
      <c r="D112" s="168"/>
      <c r="E112" s="169"/>
      <c r="F112" s="170"/>
      <c r="G112" s="171">
        <f>SUMIF(AG113:AG118,"&lt;&gt;NOR",G113:G118)</f>
        <v>0</v>
      </c>
      <c r="H112" s="165"/>
      <c r="I112" s="165">
        <f>SUM(I113:I118)</f>
        <v>0</v>
      </c>
      <c r="J112" s="165"/>
      <c r="K112" s="165">
        <f>SUM(K113:K118)</f>
        <v>0</v>
      </c>
      <c r="L112" s="165"/>
      <c r="M112" s="165">
        <f>SUM(M113:M118)</f>
        <v>0</v>
      </c>
      <c r="N112" s="165"/>
      <c r="O112" s="165">
        <f>SUM(O113:O118)</f>
        <v>0</v>
      </c>
      <c r="P112" s="165"/>
      <c r="Q112" s="165">
        <f>SUM(Q113:Q118)</f>
        <v>0</v>
      </c>
      <c r="R112" s="165"/>
      <c r="S112" s="165"/>
      <c r="T112" s="165"/>
      <c r="U112" s="165"/>
      <c r="V112" s="165">
        <f>SUM(V113:V118)</f>
        <v>7.68</v>
      </c>
      <c r="W112" s="165"/>
      <c r="AG112" t="s">
        <v>117</v>
      </c>
    </row>
    <row r="113" spans="1:60" outlineLevel="1" x14ac:dyDescent="0.2">
      <c r="A113" s="178">
        <v>72</v>
      </c>
      <c r="B113" s="179" t="s">
        <v>274</v>
      </c>
      <c r="C113" s="189" t="s">
        <v>275</v>
      </c>
      <c r="D113" s="180" t="s">
        <v>172</v>
      </c>
      <c r="E113" s="181">
        <v>1.774</v>
      </c>
      <c r="F113" s="182"/>
      <c r="G113" s="183">
        <f t="shared" ref="G113:G118" si="21">ROUND(E113*F113,2)</f>
        <v>0</v>
      </c>
      <c r="H113" s="162"/>
      <c r="I113" s="161">
        <f t="shared" ref="I113:I118" si="22">ROUND(E113*H113,2)</f>
        <v>0</v>
      </c>
      <c r="J113" s="162"/>
      <c r="K113" s="161">
        <f t="shared" ref="K113:K118" si="23">ROUND(E113*J113,2)</f>
        <v>0</v>
      </c>
      <c r="L113" s="161">
        <v>15</v>
      </c>
      <c r="M113" s="161">
        <f t="shared" ref="M113:M118" si="24">G113*(1+L113/100)</f>
        <v>0</v>
      </c>
      <c r="N113" s="161">
        <v>0</v>
      </c>
      <c r="O113" s="161">
        <f t="shared" ref="O113:O118" si="25">ROUND(E113*N113,2)</f>
        <v>0</v>
      </c>
      <c r="P113" s="161">
        <v>0</v>
      </c>
      <c r="Q113" s="161">
        <f t="shared" ref="Q113:Q118" si="26">ROUND(E113*P113,2)</f>
        <v>0</v>
      </c>
      <c r="R113" s="161"/>
      <c r="S113" s="161" t="s">
        <v>121</v>
      </c>
      <c r="T113" s="161" t="s">
        <v>121</v>
      </c>
      <c r="U113" s="161">
        <v>0.93300000000000005</v>
      </c>
      <c r="V113" s="161">
        <f t="shared" ref="V113:V118" si="27">ROUND(E113*U113,2)</f>
        <v>1.66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276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78">
        <v>73</v>
      </c>
      <c r="B114" s="179" t="s">
        <v>277</v>
      </c>
      <c r="C114" s="189" t="s">
        <v>278</v>
      </c>
      <c r="D114" s="180" t="s">
        <v>172</v>
      </c>
      <c r="E114" s="181">
        <v>5.3220000000000001</v>
      </c>
      <c r="F114" s="182"/>
      <c r="G114" s="183">
        <f t="shared" si="21"/>
        <v>0</v>
      </c>
      <c r="H114" s="162"/>
      <c r="I114" s="161">
        <f t="shared" si="22"/>
        <v>0</v>
      </c>
      <c r="J114" s="162"/>
      <c r="K114" s="161">
        <f t="shared" si="23"/>
        <v>0</v>
      </c>
      <c r="L114" s="161">
        <v>15</v>
      </c>
      <c r="M114" s="161">
        <f t="shared" si="24"/>
        <v>0</v>
      </c>
      <c r="N114" s="161">
        <v>0</v>
      </c>
      <c r="O114" s="161">
        <f t="shared" si="25"/>
        <v>0</v>
      </c>
      <c r="P114" s="161">
        <v>0</v>
      </c>
      <c r="Q114" s="161">
        <f t="shared" si="26"/>
        <v>0</v>
      </c>
      <c r="R114" s="161"/>
      <c r="S114" s="161" t="s">
        <v>121</v>
      </c>
      <c r="T114" s="161" t="s">
        <v>121</v>
      </c>
      <c r="U114" s="161">
        <v>0.65300000000000002</v>
      </c>
      <c r="V114" s="161">
        <f t="shared" si="27"/>
        <v>3.48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276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74</v>
      </c>
      <c r="B115" s="179" t="s">
        <v>279</v>
      </c>
      <c r="C115" s="189" t="s">
        <v>280</v>
      </c>
      <c r="D115" s="180" t="s">
        <v>172</v>
      </c>
      <c r="E115" s="181">
        <v>1.774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121</v>
      </c>
      <c r="T115" s="161" t="s">
        <v>121</v>
      </c>
      <c r="U115" s="161">
        <v>0.49</v>
      </c>
      <c r="V115" s="161">
        <f t="shared" si="27"/>
        <v>0.87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276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75</v>
      </c>
      <c r="B116" s="179" t="s">
        <v>281</v>
      </c>
      <c r="C116" s="189" t="s">
        <v>282</v>
      </c>
      <c r="D116" s="180" t="s">
        <v>172</v>
      </c>
      <c r="E116" s="181">
        <v>15.965999999999999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121</v>
      </c>
      <c r="T116" s="161" t="s">
        <v>121</v>
      </c>
      <c r="U116" s="161">
        <v>0</v>
      </c>
      <c r="V116" s="161">
        <f t="shared" si="27"/>
        <v>0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276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76</v>
      </c>
      <c r="B117" s="179" t="s">
        <v>283</v>
      </c>
      <c r="C117" s="189" t="s">
        <v>284</v>
      </c>
      <c r="D117" s="180" t="s">
        <v>172</v>
      </c>
      <c r="E117" s="181">
        <v>1.774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121</v>
      </c>
      <c r="T117" s="161" t="s">
        <v>121</v>
      </c>
      <c r="U117" s="161">
        <v>0.94199999999999995</v>
      </c>
      <c r="V117" s="161">
        <f t="shared" si="27"/>
        <v>1.67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276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77</v>
      </c>
      <c r="B118" s="179" t="s">
        <v>285</v>
      </c>
      <c r="C118" s="189" t="s">
        <v>286</v>
      </c>
      <c r="D118" s="180" t="s">
        <v>172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121</v>
      </c>
      <c r="T118" s="161" t="s">
        <v>121</v>
      </c>
      <c r="U118" s="161">
        <v>0</v>
      </c>
      <c r="V118" s="161">
        <f t="shared" si="27"/>
        <v>0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276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x14ac:dyDescent="0.2">
      <c r="A119" s="166" t="s">
        <v>116</v>
      </c>
      <c r="B119" s="167" t="s">
        <v>90</v>
      </c>
      <c r="C119" s="186" t="s">
        <v>29</v>
      </c>
      <c r="D119" s="168"/>
      <c r="E119" s="169"/>
      <c r="F119" s="170"/>
      <c r="G119" s="171">
        <f>SUMIF(AG120:AG122,"&lt;&gt;NOR",G120:G122)</f>
        <v>0</v>
      </c>
      <c r="H119" s="165"/>
      <c r="I119" s="165">
        <f>SUM(I120:I122)</f>
        <v>0</v>
      </c>
      <c r="J119" s="165"/>
      <c r="K119" s="165">
        <f>SUM(K120:K122)</f>
        <v>0</v>
      </c>
      <c r="L119" s="165"/>
      <c r="M119" s="165">
        <f>SUM(M120:M122)</f>
        <v>0</v>
      </c>
      <c r="N119" s="165"/>
      <c r="O119" s="165">
        <f>SUM(O120:O122)</f>
        <v>0</v>
      </c>
      <c r="P119" s="165"/>
      <c r="Q119" s="165">
        <f>SUM(Q120:Q122)</f>
        <v>0</v>
      </c>
      <c r="R119" s="165"/>
      <c r="S119" s="165"/>
      <c r="T119" s="165"/>
      <c r="U119" s="165"/>
      <c r="V119" s="165">
        <f>SUM(V120:V122)</f>
        <v>0</v>
      </c>
      <c r="W119" s="165"/>
      <c r="AG119" t="s">
        <v>117</v>
      </c>
    </row>
    <row r="120" spans="1:60" outlineLevel="1" x14ac:dyDescent="0.2">
      <c r="A120" s="178">
        <v>78</v>
      </c>
      <c r="B120" s="179" t="s">
        <v>287</v>
      </c>
      <c r="C120" s="189" t="s">
        <v>288</v>
      </c>
      <c r="D120" s="180" t="s">
        <v>289</v>
      </c>
      <c r="E120" s="181">
        <v>1</v>
      </c>
      <c r="F120" s="182"/>
      <c r="G120" s="183">
        <f>ROUND(E120*F120,2)</f>
        <v>0</v>
      </c>
      <c r="H120" s="162"/>
      <c r="I120" s="161">
        <f>ROUND(E120*H120,2)</f>
        <v>0</v>
      </c>
      <c r="J120" s="162"/>
      <c r="K120" s="161">
        <f>ROUND(E120*J120,2)</f>
        <v>0</v>
      </c>
      <c r="L120" s="161">
        <v>15</v>
      </c>
      <c r="M120" s="161">
        <f>G120*(1+L120/100)</f>
        <v>0</v>
      </c>
      <c r="N120" s="161">
        <v>0</v>
      </c>
      <c r="O120" s="161">
        <f>ROUND(E120*N120,2)</f>
        <v>0</v>
      </c>
      <c r="P120" s="161">
        <v>0</v>
      </c>
      <c r="Q120" s="161">
        <f>ROUND(E120*P120,2)</f>
        <v>0</v>
      </c>
      <c r="R120" s="161"/>
      <c r="S120" s="161" t="s">
        <v>121</v>
      </c>
      <c r="T120" s="161" t="s">
        <v>160</v>
      </c>
      <c r="U120" s="161">
        <v>0</v>
      </c>
      <c r="V120" s="161">
        <f>ROUND(E120*U120,2)</f>
        <v>0</v>
      </c>
      <c r="W120" s="16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290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78">
        <v>79</v>
      </c>
      <c r="B121" s="179" t="s">
        <v>291</v>
      </c>
      <c r="C121" s="189" t="s">
        <v>292</v>
      </c>
      <c r="D121" s="180" t="s">
        <v>289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159</v>
      </c>
      <c r="T121" s="161" t="s">
        <v>160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290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72">
        <v>80</v>
      </c>
      <c r="B122" s="173" t="s">
        <v>293</v>
      </c>
      <c r="C122" s="187" t="s">
        <v>294</v>
      </c>
      <c r="D122" s="174" t="s">
        <v>289</v>
      </c>
      <c r="E122" s="175">
        <v>1</v>
      </c>
      <c r="F122" s="176"/>
      <c r="G122" s="177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159</v>
      </c>
      <c r="T122" s="161" t="s">
        <v>160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290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x14ac:dyDescent="0.2">
      <c r="A123" s="5"/>
      <c r="B123" s="6"/>
      <c r="C123" s="191"/>
      <c r="D123" s="8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AE123">
        <v>15</v>
      </c>
      <c r="AF123">
        <v>21</v>
      </c>
    </row>
    <row r="124" spans="1:60" x14ac:dyDescent="0.2">
      <c r="A124" s="154"/>
      <c r="B124" s="155" t="s">
        <v>31</v>
      </c>
      <c r="C124" s="192"/>
      <c r="D124" s="156"/>
      <c r="E124" s="157"/>
      <c r="F124" s="157"/>
      <c r="G124" s="185">
        <f>G8+G21+G24+G26+G38+G40+G44+G51+G63+G68+G86+G88+G97+G106+G110+G112+G119</f>
        <v>0</v>
      </c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f>SUMIF(L7:L122,AE123,G7:G122)</f>
        <v>0</v>
      </c>
      <c r="AF124">
        <f>SUMIF(L7:L122,AF123,G7:G122)</f>
        <v>0</v>
      </c>
      <c r="AG124" t="s">
        <v>295</v>
      </c>
    </row>
    <row r="125" spans="1:60" x14ac:dyDescent="0.2">
      <c r="A125" s="5"/>
      <c r="B125" s="6"/>
      <c r="C125" s="191"/>
      <c r="D125" s="8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60" x14ac:dyDescent="0.2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261" t="s">
        <v>296</v>
      </c>
      <c r="B127" s="261"/>
      <c r="C127" s="262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42"/>
      <c r="B128" s="243"/>
      <c r="C128" s="244"/>
      <c r="D128" s="243"/>
      <c r="E128" s="243"/>
      <c r="F128" s="243"/>
      <c r="G128" s="24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AG128" t="s">
        <v>297</v>
      </c>
    </row>
    <row r="129" spans="1:33" x14ac:dyDescent="0.2">
      <c r="A129" s="246"/>
      <c r="B129" s="247"/>
      <c r="C129" s="248"/>
      <c r="D129" s="247"/>
      <c r="E129" s="247"/>
      <c r="F129" s="247"/>
      <c r="G129" s="249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33" x14ac:dyDescent="0.2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50"/>
      <c r="B132" s="251"/>
      <c r="C132" s="252"/>
      <c r="D132" s="251"/>
      <c r="E132" s="251"/>
      <c r="F132" s="251"/>
      <c r="G132" s="253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5"/>
      <c r="B133" s="6"/>
      <c r="C133" s="191"/>
      <c r="D133" s="8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C134" s="193"/>
      <c r="D134" s="142"/>
      <c r="AG134" t="s">
        <v>298</v>
      </c>
    </row>
    <row r="135" spans="1:33" x14ac:dyDescent="0.2">
      <c r="D135" s="142"/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</sheetData>
  <mergeCells count="6">
    <mergeCell ref="A128:G132"/>
    <mergeCell ref="A1:G1"/>
    <mergeCell ref="C2:G2"/>
    <mergeCell ref="C3:G3"/>
    <mergeCell ref="C4:G4"/>
    <mergeCell ref="A127:C12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2019-09-09T11:41:44Z</cp:lastPrinted>
  <dcterms:created xsi:type="dcterms:W3CDTF">2009-04-08T07:15:50Z</dcterms:created>
  <dcterms:modified xsi:type="dcterms:W3CDTF">2020-11-13T09:57:24Z</dcterms:modified>
</cp:coreProperties>
</file>